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C:\Users\Public\golf\OneDrive\デスクトップ\"/>
    </mc:Choice>
  </mc:AlternateContent>
  <xr:revisionPtr revIDLastSave="0" documentId="8_{EC3C04EB-A08D-4F3B-BA2C-17307BEC08DB}" xr6:coauthVersionLast="45" xr6:coauthVersionMax="45" xr10:uidLastSave="{00000000-0000-0000-0000-000000000000}"/>
  <bookViews>
    <workbookView xWindow="-120" yWindow="-120" windowWidth="20730" windowHeight="11160" tabRatio="829" xr2:uid="{00000000-000D-0000-FFFF-FFFF00000000}"/>
  </bookViews>
  <sheets>
    <sheet name="大会要項" sheetId="1" r:id="rId1"/>
    <sheet name="個人申込" sheetId="9" r:id="rId2"/>
    <sheet name="団体申込" sheetId="6" r:id="rId3"/>
    <sheet name="Sheet5" sheetId="25" state="hidden" r:id="rId4"/>
    <sheet name="利用証明書" sheetId="22" r:id="rId5"/>
    <sheet name="申請書（指定ラウンド）" sheetId="23" r:id="rId6"/>
    <sheet name="申請書（大会初日）" sheetId="26" r:id="rId7"/>
    <sheet name="申請書（大会最終日)" sheetId="27" r:id="rId8"/>
  </sheets>
  <definedNames>
    <definedName name="_xlnm.Print_Area" localSheetId="1">個人申込!$A$1:$K$39</definedName>
    <definedName name="_xlnm.Print_Area" localSheetId="5">'申請書（指定ラウンド）'!$A$1:$R$25</definedName>
    <definedName name="_xlnm.Print_Area" localSheetId="7">'申請書（大会最終日)'!$A$1:$R$25</definedName>
    <definedName name="_xlnm.Print_Area" localSheetId="6">'申請書（大会初日）'!$A$1:$R$25</definedName>
    <definedName name="_xlnm.Print_Area" localSheetId="0">大会要項!$A$1:$L$120</definedName>
    <definedName name="_xlnm.Print_Area" localSheetId="2">団体申込!$A$1:$M$46</definedName>
    <definedName name="_xlnm.Print_Area" localSheetId="4">利用証明書!$A$1:$J$37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6" l="1"/>
  <c r="M41" i="6" l="1"/>
  <c r="M39" i="6"/>
  <c r="Q2" i="27" l="1"/>
  <c r="Q28" i="27" s="1"/>
  <c r="E43" i="27"/>
  <c r="E42" i="27"/>
  <c r="E41" i="27"/>
  <c r="E40" i="27"/>
  <c r="E39" i="27"/>
  <c r="E38" i="27"/>
  <c r="E37" i="27"/>
  <c r="E36" i="27"/>
  <c r="E35" i="27"/>
  <c r="E34" i="27"/>
  <c r="E33" i="27"/>
  <c r="E32" i="27"/>
  <c r="C27" i="27"/>
  <c r="E17" i="27"/>
  <c r="E16" i="27"/>
  <c r="E15" i="27"/>
  <c r="E14" i="27"/>
  <c r="E13" i="27"/>
  <c r="E12" i="27"/>
  <c r="E11" i="27"/>
  <c r="E10" i="27"/>
  <c r="E9" i="27"/>
  <c r="E8" i="27"/>
  <c r="E7" i="27"/>
  <c r="E6" i="27"/>
  <c r="C1" i="27"/>
  <c r="Q2" i="26"/>
  <c r="Q28" i="26" s="1"/>
  <c r="E43" i="26"/>
  <c r="E42" i="26"/>
  <c r="E41" i="26"/>
  <c r="E40" i="26"/>
  <c r="E39" i="26"/>
  <c r="E38" i="26"/>
  <c r="E37" i="26"/>
  <c r="E36" i="26"/>
  <c r="E35" i="26"/>
  <c r="E34" i="26"/>
  <c r="E33" i="26"/>
  <c r="E32" i="26"/>
  <c r="C27" i="26"/>
  <c r="E17" i="26"/>
  <c r="E16" i="26"/>
  <c r="E15" i="26"/>
  <c r="E14" i="26"/>
  <c r="E13" i="26"/>
  <c r="E12" i="26"/>
  <c r="E11" i="26"/>
  <c r="E10" i="26"/>
  <c r="E9" i="26"/>
  <c r="E8" i="26"/>
  <c r="E7" i="26"/>
  <c r="E6" i="26"/>
  <c r="C1" i="26"/>
  <c r="E43" i="23"/>
  <c r="E42" i="23"/>
  <c r="E41" i="23"/>
  <c r="E40" i="23"/>
  <c r="E39" i="23"/>
  <c r="E38" i="23"/>
  <c r="E37" i="23"/>
  <c r="E36" i="23"/>
  <c r="E35" i="23"/>
  <c r="E34" i="23"/>
  <c r="E33" i="23"/>
  <c r="E32" i="23"/>
  <c r="C27" i="23"/>
  <c r="Q2" i="23"/>
  <c r="Q28" i="23" s="1"/>
  <c r="C1" i="23"/>
  <c r="B12" i="25"/>
  <c r="A12" i="25" s="1"/>
  <c r="B13" i="25"/>
  <c r="A13" i="25" s="1"/>
  <c r="B14" i="25"/>
  <c r="A14" i="25" s="1"/>
  <c r="B15" i="25"/>
  <c r="A15" i="25" s="1"/>
  <c r="B16" i="25"/>
  <c r="A16" i="25" s="1"/>
  <c r="B17" i="25"/>
  <c r="A17" i="25" s="1"/>
  <c r="B18" i="25"/>
  <c r="A18" i="25" s="1"/>
  <c r="B19" i="25"/>
  <c r="A19" i="25" s="1"/>
  <c r="B20" i="25"/>
  <c r="A20" i="25" s="1"/>
  <c r="B11" i="25"/>
  <c r="A11" i="25" s="1"/>
  <c r="B3" i="25"/>
  <c r="A3" i="25" s="1"/>
  <c r="B4" i="25"/>
  <c r="A4" i="25" s="1"/>
  <c r="B5" i="25"/>
  <c r="A5" i="25" s="1"/>
  <c r="B6" i="25"/>
  <c r="A6" i="25" s="1"/>
  <c r="B7" i="25"/>
  <c r="A7" i="25" s="1"/>
  <c r="B8" i="25"/>
  <c r="A8" i="25" s="1"/>
  <c r="B9" i="25"/>
  <c r="A9" i="25" s="1"/>
  <c r="B10" i="25"/>
  <c r="A10" i="25" s="1"/>
  <c r="B2" i="25"/>
  <c r="A2" i="25" s="1"/>
  <c r="B1" i="25"/>
  <c r="A1" i="25" s="1"/>
  <c r="E6" i="23"/>
  <c r="E7" i="23"/>
  <c r="E8" i="23"/>
  <c r="E9" i="23"/>
  <c r="E10" i="23"/>
  <c r="E11" i="23"/>
  <c r="E12" i="23"/>
  <c r="E13" i="23"/>
  <c r="E14" i="23"/>
  <c r="E15" i="23"/>
  <c r="E16" i="23"/>
  <c r="E17" i="23"/>
  <c r="F28" i="22"/>
  <c r="I10" i="22"/>
  <c r="A39" i="27" l="1"/>
  <c r="A6" i="26"/>
  <c r="A10" i="26"/>
  <c r="A14" i="26"/>
  <c r="A17" i="26"/>
  <c r="A35" i="26"/>
  <c r="A39" i="26"/>
  <c r="A9" i="27"/>
  <c r="A13" i="27"/>
  <c r="A34" i="27"/>
  <c r="A38" i="27"/>
  <c r="A9" i="26"/>
  <c r="A13" i="26"/>
  <c r="A34" i="26"/>
  <c r="A38" i="26"/>
  <c r="A8" i="27"/>
  <c r="A12" i="27"/>
  <c r="A16" i="27"/>
  <c r="A33" i="27"/>
  <c r="A37" i="27"/>
  <c r="A8" i="26"/>
  <c r="A12" i="26"/>
  <c r="A16" i="26"/>
  <c r="A33" i="26"/>
  <c r="A37" i="26"/>
  <c r="A7" i="27"/>
  <c r="A11" i="27"/>
  <c r="A15" i="27"/>
  <c r="A32" i="27"/>
  <c r="A36" i="27"/>
  <c r="A7" i="26"/>
  <c r="A11" i="26"/>
  <c r="A15" i="26"/>
  <c r="A32" i="26"/>
  <c r="A36" i="26"/>
  <c r="A6" i="27"/>
  <c r="A10" i="27"/>
  <c r="A14" i="27"/>
  <c r="A17" i="27"/>
  <c r="A35" i="27"/>
  <c r="A39" i="23"/>
  <c r="A35" i="23"/>
  <c r="A15" i="23"/>
  <c r="A11" i="23"/>
  <c r="A7" i="23"/>
  <c r="A38" i="23"/>
  <c r="A34" i="23"/>
  <c r="A14" i="23"/>
  <c r="A10" i="23"/>
  <c r="A6" i="23"/>
  <c r="A37" i="23"/>
  <c r="A33" i="23"/>
  <c r="A17" i="23"/>
  <c r="A13" i="23"/>
  <c r="A9" i="23"/>
  <c r="A36" i="23"/>
  <c r="A32" i="23"/>
  <c r="A16" i="23"/>
  <c r="A12" i="23"/>
  <c r="A8" i="23"/>
  <c r="A44" i="6"/>
  <c r="A45" i="6" s="1"/>
  <c r="A46" i="6" s="1"/>
  <c r="A2" i="6"/>
  <c r="A1" i="6"/>
  <c r="A2" i="9"/>
  <c r="A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800-000001000000}">
      <text>
        <r>
          <rPr>
            <b/>
            <sz val="14"/>
            <color indexed="81"/>
            <rFont val="ＭＳ Ｐゴシック"/>
            <family val="3"/>
            <charset val="128"/>
          </rPr>
          <t>①在校生
②教員</t>
        </r>
      </text>
    </comment>
    <comment ref="F6" authorId="0" shapeId="0" xr:uid="{00000000-0006-0000-0800-000002000000}">
      <text>
        <r>
          <rPr>
            <b/>
            <sz val="9"/>
            <color indexed="81"/>
            <rFont val="ＭＳ Ｐゴシック"/>
            <family val="3"/>
            <charset val="128"/>
          </rPr>
          <t>①在校生
②教　員</t>
        </r>
      </text>
    </comment>
    <comment ref="F7" authorId="0" shapeId="0" xr:uid="{00000000-0006-0000-0800-000003000000}">
      <text>
        <r>
          <rPr>
            <b/>
            <sz val="9"/>
            <color indexed="81"/>
            <rFont val="ＭＳ Ｐゴシック"/>
            <family val="3"/>
            <charset val="128"/>
          </rPr>
          <t>①在校生
②教　員</t>
        </r>
      </text>
    </comment>
    <comment ref="F8" authorId="0" shapeId="0" xr:uid="{00000000-0006-0000-0800-000004000000}">
      <text>
        <r>
          <rPr>
            <b/>
            <sz val="9"/>
            <color indexed="81"/>
            <rFont val="ＭＳ Ｐゴシック"/>
            <family val="3"/>
            <charset val="128"/>
          </rPr>
          <t>①在校生
②教　員</t>
        </r>
      </text>
    </comment>
    <comment ref="F9" authorId="0" shapeId="0" xr:uid="{00000000-0006-0000-0800-000005000000}">
      <text>
        <r>
          <rPr>
            <b/>
            <sz val="9"/>
            <color indexed="81"/>
            <rFont val="ＭＳ Ｐゴシック"/>
            <family val="3"/>
            <charset val="128"/>
          </rPr>
          <t>①在校生
②教　員</t>
        </r>
      </text>
    </comment>
    <comment ref="F10" authorId="0" shapeId="0" xr:uid="{00000000-0006-0000-0800-000006000000}">
      <text>
        <r>
          <rPr>
            <b/>
            <sz val="9"/>
            <color indexed="81"/>
            <rFont val="ＭＳ Ｐゴシック"/>
            <family val="3"/>
            <charset val="128"/>
          </rPr>
          <t>①在校生
②教　員</t>
        </r>
      </text>
    </comment>
    <comment ref="F11" authorId="0" shapeId="0" xr:uid="{00000000-0006-0000-0800-000007000000}">
      <text>
        <r>
          <rPr>
            <b/>
            <sz val="9"/>
            <color indexed="81"/>
            <rFont val="ＭＳ Ｐゴシック"/>
            <family val="3"/>
            <charset val="128"/>
          </rPr>
          <t>①在校生
②教　員</t>
        </r>
      </text>
    </comment>
    <comment ref="F12" authorId="0" shapeId="0" xr:uid="{00000000-0006-0000-0800-000008000000}">
      <text>
        <r>
          <rPr>
            <b/>
            <sz val="9"/>
            <color indexed="81"/>
            <rFont val="ＭＳ Ｐゴシック"/>
            <family val="3"/>
            <charset val="128"/>
          </rPr>
          <t>①在校生
②教　員</t>
        </r>
      </text>
    </comment>
    <comment ref="F13" authorId="0" shapeId="0" xr:uid="{00000000-0006-0000-0800-000009000000}">
      <text>
        <r>
          <rPr>
            <b/>
            <sz val="9"/>
            <color indexed="81"/>
            <rFont val="ＭＳ Ｐゴシック"/>
            <family val="3"/>
            <charset val="128"/>
          </rPr>
          <t>①在校生
②教　員</t>
        </r>
      </text>
    </comment>
    <comment ref="F14" authorId="0" shapeId="0" xr:uid="{00000000-0006-0000-0800-00000A000000}">
      <text>
        <r>
          <rPr>
            <b/>
            <sz val="9"/>
            <color indexed="81"/>
            <rFont val="ＭＳ Ｐゴシック"/>
            <family val="3"/>
            <charset val="128"/>
          </rPr>
          <t>①在校生
②教　員</t>
        </r>
      </text>
    </comment>
    <comment ref="F15" authorId="0" shapeId="0" xr:uid="{00000000-0006-0000-0800-00000B000000}">
      <text>
        <r>
          <rPr>
            <b/>
            <sz val="9"/>
            <color indexed="81"/>
            <rFont val="ＭＳ Ｐゴシック"/>
            <family val="3"/>
            <charset val="128"/>
          </rPr>
          <t>①在校生
②教　員</t>
        </r>
      </text>
    </comment>
    <comment ref="F16" authorId="0" shapeId="0" xr:uid="{00000000-0006-0000-0800-00000C000000}">
      <text>
        <r>
          <rPr>
            <b/>
            <sz val="9"/>
            <color indexed="81"/>
            <rFont val="ＭＳ Ｐゴシック"/>
            <family val="3"/>
            <charset val="128"/>
          </rPr>
          <t>①在校生
②教　員</t>
        </r>
      </text>
    </comment>
    <comment ref="F17" authorId="0" shapeId="0" xr:uid="{00000000-0006-0000-0800-00000D000000}">
      <text>
        <r>
          <rPr>
            <b/>
            <sz val="9"/>
            <color indexed="81"/>
            <rFont val="ＭＳ Ｐゴシック"/>
            <family val="3"/>
            <charset val="128"/>
          </rPr>
          <t>①在校生
②教　員</t>
        </r>
      </text>
    </comment>
    <comment ref="F30" authorId="0" shapeId="0" xr:uid="{00000000-0006-0000-0800-00000E000000}">
      <text>
        <r>
          <rPr>
            <b/>
            <sz val="14"/>
            <color indexed="81"/>
            <rFont val="ＭＳ Ｐゴシック"/>
            <family val="3"/>
            <charset val="128"/>
          </rPr>
          <t>①在校生
②教員</t>
        </r>
      </text>
    </comment>
    <comment ref="F32" authorId="0" shapeId="0" xr:uid="{00000000-0006-0000-0800-00000F000000}">
      <text>
        <r>
          <rPr>
            <b/>
            <sz val="9"/>
            <color indexed="81"/>
            <rFont val="ＭＳ Ｐゴシック"/>
            <family val="3"/>
            <charset val="128"/>
          </rPr>
          <t>①在校生
②教　員</t>
        </r>
      </text>
    </comment>
    <comment ref="F33" authorId="0" shapeId="0" xr:uid="{00000000-0006-0000-0800-000010000000}">
      <text>
        <r>
          <rPr>
            <b/>
            <sz val="9"/>
            <color indexed="81"/>
            <rFont val="ＭＳ Ｐゴシック"/>
            <family val="3"/>
            <charset val="128"/>
          </rPr>
          <t>①在校生
②教　員</t>
        </r>
      </text>
    </comment>
    <comment ref="F34" authorId="0" shapeId="0" xr:uid="{00000000-0006-0000-0800-000011000000}">
      <text>
        <r>
          <rPr>
            <b/>
            <sz val="9"/>
            <color indexed="81"/>
            <rFont val="ＭＳ Ｐゴシック"/>
            <family val="3"/>
            <charset val="128"/>
          </rPr>
          <t>①在校生
②教　員</t>
        </r>
      </text>
    </comment>
    <comment ref="F35" authorId="0" shapeId="0" xr:uid="{00000000-0006-0000-0800-000012000000}">
      <text>
        <r>
          <rPr>
            <b/>
            <sz val="9"/>
            <color indexed="81"/>
            <rFont val="ＭＳ Ｐゴシック"/>
            <family val="3"/>
            <charset val="128"/>
          </rPr>
          <t>①在校生
②教　員</t>
        </r>
      </text>
    </comment>
    <comment ref="F36" authorId="0" shapeId="0" xr:uid="{00000000-0006-0000-0800-000013000000}">
      <text>
        <r>
          <rPr>
            <b/>
            <sz val="9"/>
            <color indexed="81"/>
            <rFont val="ＭＳ Ｐゴシック"/>
            <family val="3"/>
            <charset val="128"/>
          </rPr>
          <t>①在校生
②教　員</t>
        </r>
      </text>
    </comment>
    <comment ref="F37" authorId="0" shapeId="0" xr:uid="{00000000-0006-0000-0800-000014000000}">
      <text>
        <r>
          <rPr>
            <b/>
            <sz val="9"/>
            <color indexed="81"/>
            <rFont val="ＭＳ Ｐゴシック"/>
            <family val="3"/>
            <charset val="128"/>
          </rPr>
          <t>①在校生
②教　員</t>
        </r>
      </text>
    </comment>
    <comment ref="F38" authorId="0" shapeId="0" xr:uid="{00000000-0006-0000-0800-000015000000}">
      <text>
        <r>
          <rPr>
            <b/>
            <sz val="9"/>
            <color indexed="81"/>
            <rFont val="ＭＳ Ｐゴシック"/>
            <family val="3"/>
            <charset val="128"/>
          </rPr>
          <t>①在校生
②教　員</t>
        </r>
      </text>
    </comment>
    <comment ref="F39" authorId="0" shapeId="0" xr:uid="{00000000-0006-0000-0800-000016000000}">
      <text>
        <r>
          <rPr>
            <b/>
            <sz val="9"/>
            <color indexed="81"/>
            <rFont val="ＭＳ Ｐゴシック"/>
            <family val="3"/>
            <charset val="128"/>
          </rPr>
          <t>①在校生
②教　員</t>
        </r>
      </text>
    </comment>
    <comment ref="F40" authorId="0" shapeId="0" xr:uid="{00000000-0006-0000-0800-000017000000}">
      <text>
        <r>
          <rPr>
            <b/>
            <sz val="9"/>
            <color indexed="81"/>
            <rFont val="ＭＳ Ｐゴシック"/>
            <family val="3"/>
            <charset val="128"/>
          </rPr>
          <t>①在校生
②教　員</t>
        </r>
      </text>
    </comment>
    <comment ref="F41" authorId="0" shapeId="0" xr:uid="{00000000-0006-0000-0800-000018000000}">
      <text>
        <r>
          <rPr>
            <b/>
            <sz val="9"/>
            <color indexed="81"/>
            <rFont val="ＭＳ Ｐゴシック"/>
            <family val="3"/>
            <charset val="128"/>
          </rPr>
          <t>①在校生
②教　員</t>
        </r>
      </text>
    </comment>
    <comment ref="F42" authorId="0" shapeId="0" xr:uid="{00000000-0006-0000-0800-000019000000}">
      <text>
        <r>
          <rPr>
            <b/>
            <sz val="9"/>
            <color indexed="81"/>
            <rFont val="ＭＳ Ｐゴシック"/>
            <family val="3"/>
            <charset val="128"/>
          </rPr>
          <t>①在校生
②教　員</t>
        </r>
      </text>
    </comment>
    <comment ref="F43" authorId="0" shapeId="0" xr:uid="{00000000-0006-0000-0800-00001A00000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900-000001000000}">
      <text>
        <r>
          <rPr>
            <b/>
            <sz val="14"/>
            <color indexed="81"/>
            <rFont val="ＭＳ Ｐゴシック"/>
            <family val="3"/>
            <charset val="128"/>
          </rPr>
          <t>①在校生
②教員</t>
        </r>
      </text>
    </comment>
    <comment ref="F6" authorId="0" shapeId="0" xr:uid="{00000000-0006-0000-0900-000002000000}">
      <text>
        <r>
          <rPr>
            <b/>
            <sz val="9"/>
            <color indexed="81"/>
            <rFont val="ＭＳ Ｐゴシック"/>
            <family val="3"/>
            <charset val="128"/>
          </rPr>
          <t>①在校生
②教　員</t>
        </r>
      </text>
    </comment>
    <comment ref="F7" authorId="0" shapeId="0" xr:uid="{00000000-0006-0000-0900-000003000000}">
      <text>
        <r>
          <rPr>
            <b/>
            <sz val="9"/>
            <color indexed="81"/>
            <rFont val="ＭＳ Ｐゴシック"/>
            <family val="3"/>
            <charset val="128"/>
          </rPr>
          <t>①在校生
②教　員</t>
        </r>
      </text>
    </comment>
    <comment ref="F8" authorId="0" shapeId="0" xr:uid="{00000000-0006-0000-0900-000004000000}">
      <text>
        <r>
          <rPr>
            <b/>
            <sz val="9"/>
            <color indexed="81"/>
            <rFont val="ＭＳ Ｐゴシック"/>
            <family val="3"/>
            <charset val="128"/>
          </rPr>
          <t>①在校生
②教　員</t>
        </r>
      </text>
    </comment>
    <comment ref="F9" authorId="0" shapeId="0" xr:uid="{00000000-0006-0000-0900-000005000000}">
      <text>
        <r>
          <rPr>
            <b/>
            <sz val="9"/>
            <color indexed="81"/>
            <rFont val="ＭＳ Ｐゴシック"/>
            <family val="3"/>
            <charset val="128"/>
          </rPr>
          <t>①在校生
②教　員</t>
        </r>
      </text>
    </comment>
    <comment ref="F10" authorId="0" shapeId="0" xr:uid="{00000000-0006-0000-0900-000006000000}">
      <text>
        <r>
          <rPr>
            <b/>
            <sz val="9"/>
            <color indexed="81"/>
            <rFont val="ＭＳ Ｐゴシック"/>
            <family val="3"/>
            <charset val="128"/>
          </rPr>
          <t>①在校生
②教　員</t>
        </r>
      </text>
    </comment>
    <comment ref="F11" authorId="0" shapeId="0" xr:uid="{00000000-0006-0000-0900-000007000000}">
      <text>
        <r>
          <rPr>
            <b/>
            <sz val="9"/>
            <color indexed="81"/>
            <rFont val="ＭＳ Ｐゴシック"/>
            <family val="3"/>
            <charset val="128"/>
          </rPr>
          <t>①在校生
②教　員</t>
        </r>
      </text>
    </comment>
    <comment ref="F12" authorId="0" shapeId="0" xr:uid="{00000000-0006-0000-0900-000008000000}">
      <text>
        <r>
          <rPr>
            <b/>
            <sz val="9"/>
            <color indexed="81"/>
            <rFont val="ＭＳ Ｐゴシック"/>
            <family val="3"/>
            <charset val="128"/>
          </rPr>
          <t>①在校生
②教　員</t>
        </r>
      </text>
    </comment>
    <comment ref="F13" authorId="0" shapeId="0" xr:uid="{00000000-0006-0000-0900-000009000000}">
      <text>
        <r>
          <rPr>
            <b/>
            <sz val="9"/>
            <color indexed="81"/>
            <rFont val="ＭＳ Ｐゴシック"/>
            <family val="3"/>
            <charset val="128"/>
          </rPr>
          <t>①在校生
②教　員</t>
        </r>
      </text>
    </comment>
    <comment ref="F14" authorId="0" shapeId="0" xr:uid="{00000000-0006-0000-0900-00000A000000}">
      <text>
        <r>
          <rPr>
            <b/>
            <sz val="9"/>
            <color indexed="81"/>
            <rFont val="ＭＳ Ｐゴシック"/>
            <family val="3"/>
            <charset val="128"/>
          </rPr>
          <t>①在校生
②教　員</t>
        </r>
      </text>
    </comment>
    <comment ref="F15" authorId="0" shapeId="0" xr:uid="{00000000-0006-0000-0900-00000B000000}">
      <text>
        <r>
          <rPr>
            <b/>
            <sz val="9"/>
            <color indexed="81"/>
            <rFont val="ＭＳ Ｐゴシック"/>
            <family val="3"/>
            <charset val="128"/>
          </rPr>
          <t>①在校生
②教　員</t>
        </r>
      </text>
    </comment>
    <comment ref="F16" authorId="0" shapeId="0" xr:uid="{00000000-0006-0000-0900-00000C000000}">
      <text>
        <r>
          <rPr>
            <b/>
            <sz val="9"/>
            <color indexed="81"/>
            <rFont val="ＭＳ Ｐゴシック"/>
            <family val="3"/>
            <charset val="128"/>
          </rPr>
          <t>①在校生
②教　員</t>
        </r>
      </text>
    </comment>
    <comment ref="F17" authorId="0" shapeId="0" xr:uid="{00000000-0006-0000-0900-00000D000000}">
      <text>
        <r>
          <rPr>
            <b/>
            <sz val="9"/>
            <color indexed="81"/>
            <rFont val="ＭＳ Ｐゴシック"/>
            <family val="3"/>
            <charset val="128"/>
          </rPr>
          <t>①在校生
②教　員</t>
        </r>
      </text>
    </comment>
    <comment ref="F30" authorId="0" shapeId="0" xr:uid="{00000000-0006-0000-0900-00000E000000}">
      <text>
        <r>
          <rPr>
            <b/>
            <sz val="14"/>
            <color indexed="81"/>
            <rFont val="ＭＳ Ｐゴシック"/>
            <family val="3"/>
            <charset val="128"/>
          </rPr>
          <t>①在校生
②教員</t>
        </r>
      </text>
    </comment>
    <comment ref="F32" authorId="0" shapeId="0" xr:uid="{00000000-0006-0000-0900-00000F000000}">
      <text>
        <r>
          <rPr>
            <b/>
            <sz val="9"/>
            <color indexed="81"/>
            <rFont val="ＭＳ Ｐゴシック"/>
            <family val="3"/>
            <charset val="128"/>
          </rPr>
          <t>①在校生
②教　員</t>
        </r>
      </text>
    </comment>
    <comment ref="F33" authorId="0" shapeId="0" xr:uid="{00000000-0006-0000-0900-000010000000}">
      <text>
        <r>
          <rPr>
            <b/>
            <sz val="9"/>
            <color indexed="81"/>
            <rFont val="ＭＳ Ｐゴシック"/>
            <family val="3"/>
            <charset val="128"/>
          </rPr>
          <t>①在校生
②教　員</t>
        </r>
      </text>
    </comment>
    <comment ref="F34" authorId="0" shapeId="0" xr:uid="{00000000-0006-0000-0900-000011000000}">
      <text>
        <r>
          <rPr>
            <b/>
            <sz val="9"/>
            <color indexed="81"/>
            <rFont val="ＭＳ Ｐゴシック"/>
            <family val="3"/>
            <charset val="128"/>
          </rPr>
          <t>①在校生
②教　員</t>
        </r>
      </text>
    </comment>
    <comment ref="F35" authorId="0" shapeId="0" xr:uid="{00000000-0006-0000-0900-000012000000}">
      <text>
        <r>
          <rPr>
            <b/>
            <sz val="9"/>
            <color indexed="81"/>
            <rFont val="ＭＳ Ｐゴシック"/>
            <family val="3"/>
            <charset val="128"/>
          </rPr>
          <t>①在校生
②教　員</t>
        </r>
      </text>
    </comment>
    <comment ref="F36" authorId="0" shapeId="0" xr:uid="{00000000-0006-0000-0900-000013000000}">
      <text>
        <r>
          <rPr>
            <b/>
            <sz val="9"/>
            <color indexed="81"/>
            <rFont val="ＭＳ Ｐゴシック"/>
            <family val="3"/>
            <charset val="128"/>
          </rPr>
          <t>①在校生
②教　員</t>
        </r>
      </text>
    </comment>
    <comment ref="F37" authorId="0" shapeId="0" xr:uid="{00000000-0006-0000-0900-000014000000}">
      <text>
        <r>
          <rPr>
            <b/>
            <sz val="9"/>
            <color indexed="81"/>
            <rFont val="ＭＳ Ｐゴシック"/>
            <family val="3"/>
            <charset val="128"/>
          </rPr>
          <t>①在校生
②教　員</t>
        </r>
      </text>
    </comment>
    <comment ref="F38" authorId="0" shapeId="0" xr:uid="{00000000-0006-0000-0900-000015000000}">
      <text>
        <r>
          <rPr>
            <b/>
            <sz val="9"/>
            <color indexed="81"/>
            <rFont val="ＭＳ Ｐゴシック"/>
            <family val="3"/>
            <charset val="128"/>
          </rPr>
          <t>①在校生
②教　員</t>
        </r>
      </text>
    </comment>
    <comment ref="F39" authorId="0" shapeId="0" xr:uid="{00000000-0006-0000-0900-000016000000}">
      <text>
        <r>
          <rPr>
            <b/>
            <sz val="9"/>
            <color indexed="81"/>
            <rFont val="ＭＳ Ｐゴシック"/>
            <family val="3"/>
            <charset val="128"/>
          </rPr>
          <t>①在校生
②教　員</t>
        </r>
      </text>
    </comment>
    <comment ref="F40" authorId="0" shapeId="0" xr:uid="{00000000-0006-0000-0900-000017000000}">
      <text>
        <r>
          <rPr>
            <b/>
            <sz val="9"/>
            <color indexed="81"/>
            <rFont val="ＭＳ Ｐゴシック"/>
            <family val="3"/>
            <charset val="128"/>
          </rPr>
          <t>①在校生
②教　員</t>
        </r>
      </text>
    </comment>
    <comment ref="F41" authorId="0" shapeId="0" xr:uid="{00000000-0006-0000-0900-000018000000}">
      <text>
        <r>
          <rPr>
            <b/>
            <sz val="9"/>
            <color indexed="81"/>
            <rFont val="ＭＳ Ｐゴシック"/>
            <family val="3"/>
            <charset val="128"/>
          </rPr>
          <t>①在校生
②教　員</t>
        </r>
      </text>
    </comment>
    <comment ref="F42" authorId="0" shapeId="0" xr:uid="{00000000-0006-0000-0900-000019000000}">
      <text>
        <r>
          <rPr>
            <b/>
            <sz val="9"/>
            <color indexed="81"/>
            <rFont val="ＭＳ Ｐゴシック"/>
            <family val="3"/>
            <charset val="128"/>
          </rPr>
          <t>①在校生
②教　員</t>
        </r>
      </text>
    </comment>
    <comment ref="F43" authorId="0" shapeId="0" xr:uid="{00000000-0006-0000-0900-00001A000000}">
      <text>
        <r>
          <rPr>
            <b/>
            <sz val="9"/>
            <color indexed="81"/>
            <rFont val="ＭＳ Ｐゴシック"/>
            <family val="3"/>
            <charset val="128"/>
          </rPr>
          <t>①在校生
②教　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A00-000001000000}">
      <text>
        <r>
          <rPr>
            <b/>
            <sz val="14"/>
            <color indexed="81"/>
            <rFont val="ＭＳ Ｐゴシック"/>
            <family val="3"/>
            <charset val="128"/>
          </rPr>
          <t>①在校生
②教員</t>
        </r>
      </text>
    </comment>
    <comment ref="F6" authorId="0" shapeId="0" xr:uid="{00000000-0006-0000-0A00-000002000000}">
      <text>
        <r>
          <rPr>
            <b/>
            <sz val="9"/>
            <color indexed="81"/>
            <rFont val="ＭＳ Ｐゴシック"/>
            <family val="3"/>
            <charset val="128"/>
          </rPr>
          <t>①在校生
②教　員</t>
        </r>
      </text>
    </comment>
    <comment ref="F7" authorId="0" shapeId="0" xr:uid="{00000000-0006-0000-0A00-000003000000}">
      <text>
        <r>
          <rPr>
            <b/>
            <sz val="9"/>
            <color indexed="81"/>
            <rFont val="ＭＳ Ｐゴシック"/>
            <family val="3"/>
            <charset val="128"/>
          </rPr>
          <t>①在校生
②教　員</t>
        </r>
      </text>
    </comment>
    <comment ref="F8" authorId="0" shapeId="0" xr:uid="{00000000-0006-0000-0A00-000004000000}">
      <text>
        <r>
          <rPr>
            <b/>
            <sz val="9"/>
            <color indexed="81"/>
            <rFont val="ＭＳ Ｐゴシック"/>
            <family val="3"/>
            <charset val="128"/>
          </rPr>
          <t>①在校生
②教　員</t>
        </r>
      </text>
    </comment>
    <comment ref="F9" authorId="0" shapeId="0" xr:uid="{00000000-0006-0000-0A00-000005000000}">
      <text>
        <r>
          <rPr>
            <b/>
            <sz val="9"/>
            <color indexed="81"/>
            <rFont val="ＭＳ Ｐゴシック"/>
            <family val="3"/>
            <charset val="128"/>
          </rPr>
          <t>①在校生
②教　員</t>
        </r>
      </text>
    </comment>
    <comment ref="F10" authorId="0" shapeId="0" xr:uid="{00000000-0006-0000-0A00-000006000000}">
      <text>
        <r>
          <rPr>
            <b/>
            <sz val="9"/>
            <color indexed="81"/>
            <rFont val="ＭＳ Ｐゴシック"/>
            <family val="3"/>
            <charset val="128"/>
          </rPr>
          <t>①在校生
②教　員</t>
        </r>
      </text>
    </comment>
    <comment ref="F11" authorId="0" shapeId="0" xr:uid="{00000000-0006-0000-0A00-000007000000}">
      <text>
        <r>
          <rPr>
            <b/>
            <sz val="9"/>
            <color indexed="81"/>
            <rFont val="ＭＳ Ｐゴシック"/>
            <family val="3"/>
            <charset val="128"/>
          </rPr>
          <t>①在校生
②教　員</t>
        </r>
      </text>
    </comment>
    <comment ref="F12" authorId="0" shapeId="0" xr:uid="{00000000-0006-0000-0A00-000008000000}">
      <text>
        <r>
          <rPr>
            <b/>
            <sz val="9"/>
            <color indexed="81"/>
            <rFont val="ＭＳ Ｐゴシック"/>
            <family val="3"/>
            <charset val="128"/>
          </rPr>
          <t>①在校生
②教　員</t>
        </r>
      </text>
    </comment>
    <comment ref="F13" authorId="0" shapeId="0" xr:uid="{00000000-0006-0000-0A00-000009000000}">
      <text>
        <r>
          <rPr>
            <b/>
            <sz val="9"/>
            <color indexed="81"/>
            <rFont val="ＭＳ Ｐゴシック"/>
            <family val="3"/>
            <charset val="128"/>
          </rPr>
          <t>①在校生
②教　員</t>
        </r>
      </text>
    </comment>
    <comment ref="F14" authorId="0" shapeId="0" xr:uid="{00000000-0006-0000-0A00-00000A000000}">
      <text>
        <r>
          <rPr>
            <b/>
            <sz val="9"/>
            <color indexed="81"/>
            <rFont val="ＭＳ Ｐゴシック"/>
            <family val="3"/>
            <charset val="128"/>
          </rPr>
          <t>①在校生
②教　員</t>
        </r>
      </text>
    </comment>
    <comment ref="F15" authorId="0" shapeId="0" xr:uid="{00000000-0006-0000-0A00-00000B000000}">
      <text>
        <r>
          <rPr>
            <b/>
            <sz val="9"/>
            <color indexed="81"/>
            <rFont val="ＭＳ Ｐゴシック"/>
            <family val="3"/>
            <charset val="128"/>
          </rPr>
          <t>①在校生
②教　員</t>
        </r>
      </text>
    </comment>
    <comment ref="F16" authorId="0" shapeId="0" xr:uid="{00000000-0006-0000-0A00-00000C000000}">
      <text>
        <r>
          <rPr>
            <b/>
            <sz val="9"/>
            <color indexed="81"/>
            <rFont val="ＭＳ Ｐゴシック"/>
            <family val="3"/>
            <charset val="128"/>
          </rPr>
          <t>①在校生
②教　員</t>
        </r>
      </text>
    </comment>
    <comment ref="F17" authorId="0" shapeId="0" xr:uid="{00000000-0006-0000-0A00-00000D000000}">
      <text>
        <r>
          <rPr>
            <b/>
            <sz val="9"/>
            <color indexed="81"/>
            <rFont val="ＭＳ Ｐゴシック"/>
            <family val="3"/>
            <charset val="128"/>
          </rPr>
          <t>①在校生
②教　員</t>
        </r>
      </text>
    </comment>
    <comment ref="F30" authorId="0" shapeId="0" xr:uid="{00000000-0006-0000-0A00-00000E000000}">
      <text>
        <r>
          <rPr>
            <b/>
            <sz val="14"/>
            <color indexed="81"/>
            <rFont val="ＭＳ Ｐゴシック"/>
            <family val="3"/>
            <charset val="128"/>
          </rPr>
          <t>①在校生
②教員</t>
        </r>
      </text>
    </comment>
    <comment ref="F32" authorId="0" shapeId="0" xr:uid="{00000000-0006-0000-0A00-00000F000000}">
      <text>
        <r>
          <rPr>
            <b/>
            <sz val="9"/>
            <color indexed="81"/>
            <rFont val="ＭＳ Ｐゴシック"/>
            <family val="3"/>
            <charset val="128"/>
          </rPr>
          <t>①在校生
②教　員</t>
        </r>
      </text>
    </comment>
    <comment ref="F33" authorId="0" shapeId="0" xr:uid="{00000000-0006-0000-0A00-000010000000}">
      <text>
        <r>
          <rPr>
            <b/>
            <sz val="9"/>
            <color indexed="81"/>
            <rFont val="ＭＳ Ｐゴシック"/>
            <family val="3"/>
            <charset val="128"/>
          </rPr>
          <t>①在校生
②教　員</t>
        </r>
      </text>
    </comment>
    <comment ref="F34" authorId="0" shapeId="0" xr:uid="{00000000-0006-0000-0A00-000011000000}">
      <text>
        <r>
          <rPr>
            <b/>
            <sz val="9"/>
            <color indexed="81"/>
            <rFont val="ＭＳ Ｐゴシック"/>
            <family val="3"/>
            <charset val="128"/>
          </rPr>
          <t>①在校生
②教　員</t>
        </r>
      </text>
    </comment>
    <comment ref="F35" authorId="0" shapeId="0" xr:uid="{00000000-0006-0000-0A00-000012000000}">
      <text>
        <r>
          <rPr>
            <b/>
            <sz val="9"/>
            <color indexed="81"/>
            <rFont val="ＭＳ Ｐゴシック"/>
            <family val="3"/>
            <charset val="128"/>
          </rPr>
          <t>①在校生
②教　員</t>
        </r>
      </text>
    </comment>
    <comment ref="F36" authorId="0" shapeId="0" xr:uid="{00000000-0006-0000-0A00-000013000000}">
      <text>
        <r>
          <rPr>
            <b/>
            <sz val="9"/>
            <color indexed="81"/>
            <rFont val="ＭＳ Ｐゴシック"/>
            <family val="3"/>
            <charset val="128"/>
          </rPr>
          <t>①在校生
②教　員</t>
        </r>
      </text>
    </comment>
    <comment ref="F37" authorId="0" shapeId="0" xr:uid="{00000000-0006-0000-0A00-000014000000}">
      <text>
        <r>
          <rPr>
            <b/>
            <sz val="9"/>
            <color indexed="81"/>
            <rFont val="ＭＳ Ｐゴシック"/>
            <family val="3"/>
            <charset val="128"/>
          </rPr>
          <t>①在校生
②教　員</t>
        </r>
      </text>
    </comment>
    <comment ref="F38" authorId="0" shapeId="0" xr:uid="{00000000-0006-0000-0A00-000015000000}">
      <text>
        <r>
          <rPr>
            <b/>
            <sz val="9"/>
            <color indexed="81"/>
            <rFont val="ＭＳ Ｐゴシック"/>
            <family val="3"/>
            <charset val="128"/>
          </rPr>
          <t>①在校生
②教　員</t>
        </r>
      </text>
    </comment>
    <comment ref="F39" authorId="0" shapeId="0" xr:uid="{00000000-0006-0000-0A00-000016000000}">
      <text>
        <r>
          <rPr>
            <b/>
            <sz val="9"/>
            <color indexed="81"/>
            <rFont val="ＭＳ Ｐゴシック"/>
            <family val="3"/>
            <charset val="128"/>
          </rPr>
          <t>①在校生
②教　員</t>
        </r>
      </text>
    </comment>
    <comment ref="F40" authorId="0" shapeId="0" xr:uid="{00000000-0006-0000-0A00-000017000000}">
      <text>
        <r>
          <rPr>
            <b/>
            <sz val="9"/>
            <color indexed="81"/>
            <rFont val="ＭＳ Ｐゴシック"/>
            <family val="3"/>
            <charset val="128"/>
          </rPr>
          <t>①在校生
②教　員</t>
        </r>
      </text>
    </comment>
    <comment ref="F41" authorId="0" shapeId="0" xr:uid="{00000000-0006-0000-0A00-000018000000}">
      <text>
        <r>
          <rPr>
            <b/>
            <sz val="9"/>
            <color indexed="81"/>
            <rFont val="ＭＳ Ｐゴシック"/>
            <family val="3"/>
            <charset val="128"/>
          </rPr>
          <t>①在校生
②教　員</t>
        </r>
      </text>
    </comment>
    <comment ref="F42" authorId="0" shapeId="0" xr:uid="{00000000-0006-0000-0A00-000019000000}">
      <text>
        <r>
          <rPr>
            <b/>
            <sz val="9"/>
            <color indexed="81"/>
            <rFont val="ＭＳ Ｐゴシック"/>
            <family val="3"/>
            <charset val="128"/>
          </rPr>
          <t>①在校生
②教　員</t>
        </r>
      </text>
    </comment>
    <comment ref="F43" authorId="0" shapeId="0" xr:uid="{00000000-0006-0000-0A00-00001A00000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<sst xmlns="http://schemas.openxmlformats.org/spreadsheetml/2006/main" count="405" uniqueCount="268">
  <si>
    <t>８</t>
    <phoneticPr fontId="3"/>
  </si>
  <si>
    <t>場所</t>
    <rPh sb="0" eb="2">
      <t>バショ</t>
    </rPh>
    <phoneticPr fontId="4"/>
  </si>
  <si>
    <t>（１）男女ともに中部高等学校ゴルフ連盟に登録した１・２年生。</t>
    <rPh sb="3" eb="5">
      <t>ダンジョ</t>
    </rPh>
    <phoneticPr fontId="4"/>
  </si>
  <si>
    <t>（２）本大会の各県予選会において出場資格を得たもの。（各県予選通過人数は別途通知）</t>
    <rPh sb="3" eb="6">
      <t>ホンタイカイ</t>
    </rPh>
    <rPh sb="11" eb="12">
      <t>カイ</t>
    </rPh>
    <rPh sb="16" eb="18">
      <t>シュツジョウ</t>
    </rPh>
    <rPh sb="18" eb="20">
      <t>シカク</t>
    </rPh>
    <rPh sb="21" eb="22">
      <t>エ</t>
    </rPh>
    <rPh sb="27" eb="28">
      <t>カク</t>
    </rPh>
    <phoneticPr fontId="3"/>
  </si>
  <si>
    <t>住所</t>
    <rPh sb="0" eb="2">
      <t>ジュウショ</t>
    </rPh>
    <phoneticPr fontId="3"/>
  </si>
  <si>
    <t>〒</t>
    <phoneticPr fontId="3"/>
  </si>
  <si>
    <t>電話番号</t>
    <rPh sb="0" eb="2">
      <t>デンワ</t>
    </rPh>
    <rPh sb="2" eb="4">
      <t>バンゴウ</t>
    </rPh>
    <phoneticPr fontId="3"/>
  </si>
  <si>
    <t>　参加者</t>
    <phoneticPr fontId="3"/>
  </si>
  <si>
    <r>
      <t>申　込　用　紙　</t>
    </r>
    <r>
      <rPr>
        <sz val="20"/>
        <rFont val="ＭＳ Ｐゴシック"/>
        <family val="3"/>
        <charset val="128"/>
      </rPr>
      <t>　</t>
    </r>
    <r>
      <rPr>
        <sz val="14"/>
        <rFont val="ＭＳ Ｐゴシック"/>
        <family val="3"/>
        <charset val="128"/>
      </rPr>
      <t>(個人加盟者用）</t>
    </r>
    <rPh sb="10" eb="12">
      <t>コジン</t>
    </rPh>
    <rPh sb="12" eb="15">
      <t>カメイシャ</t>
    </rPh>
    <rPh sb="15" eb="16">
      <t>ヨウ</t>
    </rPh>
    <phoneticPr fontId="3"/>
  </si>
  <si>
    <r>
      <t>申　込　用　紙　　</t>
    </r>
    <r>
      <rPr>
        <sz val="16"/>
        <rFont val="ＭＳ Ｐゴシック"/>
        <family val="3"/>
        <charset val="128"/>
      </rPr>
      <t>(団体加盟校用)</t>
    </r>
    <rPh sb="10" eb="12">
      <t>ダンタイ</t>
    </rPh>
    <rPh sb="12" eb="14">
      <t>カメイ</t>
    </rPh>
    <rPh sb="14" eb="15">
      <t>コウ</t>
    </rPh>
    <rPh sb="15" eb="16">
      <t>ヨウ</t>
    </rPh>
    <phoneticPr fontId="3"/>
  </si>
  <si>
    <t>顧問名</t>
    <rPh sb="0" eb="2">
      <t>コモン</t>
    </rPh>
    <rPh sb="2" eb="3">
      <t>メイ</t>
    </rPh>
    <phoneticPr fontId="3"/>
  </si>
  <si>
    <t>　　　　　</t>
  </si>
  <si>
    <t>中部高等学校ゴルフ連盟</t>
  </si>
  <si>
    <t>スタート開始</t>
    <rPh sb="4" eb="6">
      <t>カイシ</t>
    </rPh>
    <phoneticPr fontId="3"/>
  </si>
  <si>
    <t>（大会事務局）</t>
    <rPh sb="1" eb="3">
      <t>タイカイ</t>
    </rPh>
    <rPh sb="3" eb="6">
      <t>ジムキョク</t>
    </rPh>
    <phoneticPr fontId="3"/>
  </si>
  <si>
    <t>練習場</t>
    <rPh sb="0" eb="3">
      <t>レンシュウジョウ</t>
    </rPh>
    <phoneticPr fontId="3"/>
  </si>
  <si>
    <t>後　　援　　　</t>
    <phoneticPr fontId="4"/>
  </si>
  <si>
    <t>全国出場枠</t>
    <rPh sb="2" eb="5">
      <t>シュツジョウワク</t>
    </rPh>
    <phoneticPr fontId="3"/>
  </si>
  <si>
    <t>学年</t>
  </si>
  <si>
    <t>性別</t>
  </si>
  <si>
    <t>男子の部</t>
    <rPh sb="0" eb="2">
      <t>ダンシ</t>
    </rPh>
    <rPh sb="3" eb="4">
      <t>ブ</t>
    </rPh>
    <phoneticPr fontId="3"/>
  </si>
  <si>
    <t>女子の部</t>
    <rPh sb="0" eb="2">
      <t>ジョシ</t>
    </rPh>
    <rPh sb="3" eb="4">
      <t>ブ</t>
    </rPh>
    <phoneticPr fontId="3"/>
  </si>
  <si>
    <t>名</t>
    <rPh sb="0" eb="1">
      <t>メイ</t>
    </rPh>
    <phoneticPr fontId="3"/>
  </si>
  <si>
    <t>学校名</t>
    <rPh sb="0" eb="3">
      <t>ガッコウメイ</t>
    </rPh>
    <phoneticPr fontId="3"/>
  </si>
  <si>
    <t>校長名</t>
    <rPh sb="0" eb="3">
      <t>コウチョウメイ</t>
    </rPh>
    <phoneticPr fontId="3"/>
  </si>
  <si>
    <t>印</t>
    <rPh sb="0" eb="1">
      <t>イン</t>
    </rPh>
    <phoneticPr fontId="3"/>
  </si>
  <si>
    <t>　　　　　　　　　℡</t>
  </si>
  <si>
    <t>保護者名</t>
    <rPh sb="0" eb="3">
      <t>ホゴシャ</t>
    </rPh>
    <rPh sb="3" eb="4">
      <t>メイ</t>
    </rPh>
    <phoneticPr fontId="3"/>
  </si>
  <si>
    <t>　　　　　　　　　　　　　　　　　　　　　　　　　　　　　　　　　　　　　　　　　</t>
    <phoneticPr fontId="3"/>
  </si>
  <si>
    <t>宿　　泊</t>
    <rPh sb="0" eb="1">
      <t>ヤド</t>
    </rPh>
    <rPh sb="3" eb="4">
      <t>ハク</t>
    </rPh>
    <phoneticPr fontId="3"/>
  </si>
  <si>
    <t>問い合わせ先</t>
    <rPh sb="0" eb="1">
      <t>ト</t>
    </rPh>
    <rPh sb="2" eb="3">
      <t>ア</t>
    </rPh>
    <rPh sb="5" eb="6">
      <t>サキ</t>
    </rPh>
    <phoneticPr fontId="3"/>
  </si>
  <si>
    <t>申し込み時の個人情報の一部、及び大会結果の個人情報については報道関係への提供に限り、使用を一任いたします。</t>
  </si>
  <si>
    <t>下記の者は本校生徒であり、本大会に出場することを認め、参加申し込みをいたします。</t>
    <rPh sb="3" eb="4">
      <t>モノ</t>
    </rPh>
    <rPh sb="5" eb="7">
      <t>ホンコウ</t>
    </rPh>
    <rPh sb="7" eb="9">
      <t>セイト</t>
    </rPh>
    <rPh sb="13" eb="14">
      <t>ホン</t>
    </rPh>
    <rPh sb="17" eb="19">
      <t>シュツジョウ</t>
    </rPh>
    <rPh sb="24" eb="25">
      <t>ミト</t>
    </rPh>
    <phoneticPr fontId="3"/>
  </si>
  <si>
    <t>引率者氏名</t>
    <rPh sb="0" eb="3">
      <t>インソツシャ</t>
    </rPh>
    <rPh sb="3" eb="5">
      <t>シメイ</t>
    </rPh>
    <phoneticPr fontId="3"/>
  </si>
  <si>
    <t>男・女</t>
    <rPh sb="0" eb="1">
      <t>オトコ</t>
    </rPh>
    <rPh sb="2" eb="3">
      <t>オンナ</t>
    </rPh>
    <phoneticPr fontId="3"/>
  </si>
  <si>
    <t xml:space="preserve"> ※引率顧問は３日間、競技運営の役割があります。</t>
    <phoneticPr fontId="3"/>
  </si>
  <si>
    <t>（２）その他、競技中止となった場合、全国大会出場者は中部高等学校ゴルフ連盟理事会で選考する。</t>
    <rPh sb="5" eb="6">
      <t>タ</t>
    </rPh>
    <rPh sb="7" eb="9">
      <t>キョウギ</t>
    </rPh>
    <rPh sb="9" eb="11">
      <t>チュウシ</t>
    </rPh>
    <rPh sb="15" eb="17">
      <t>バアイ</t>
    </rPh>
    <rPh sb="18" eb="20">
      <t>ゼンコク</t>
    </rPh>
    <rPh sb="41" eb="43">
      <t>センコウ</t>
    </rPh>
    <phoneticPr fontId="3"/>
  </si>
  <si>
    <r>
      <t>※登録学校名は「高校」を除き、</t>
    </r>
    <r>
      <rPr>
        <sz val="16"/>
        <rFont val="ＭＳ Ｐゴシック"/>
        <family val="3"/>
        <charset val="128"/>
      </rPr>
      <t>６文字以内で表記</t>
    </r>
    <r>
      <rPr>
        <sz val="10.5"/>
        <rFont val="ＭＳ Ｐゴシック"/>
        <family val="3"/>
        <charset val="128"/>
      </rPr>
      <t>をお願いします。　　　（例　福井工大福井）</t>
    </r>
    <rPh sb="1" eb="3">
      <t>トウロク</t>
    </rPh>
    <rPh sb="3" eb="6">
      <t>ガッコウメイ</t>
    </rPh>
    <rPh sb="8" eb="10">
      <t>コウコウ</t>
    </rPh>
    <rPh sb="12" eb="13">
      <t>ノゾ</t>
    </rPh>
    <rPh sb="16" eb="17">
      <t>モン</t>
    </rPh>
    <rPh sb="17" eb="18">
      <t>ジ</t>
    </rPh>
    <rPh sb="18" eb="20">
      <t>イナイ</t>
    </rPh>
    <rPh sb="21" eb="23">
      <t>ヒョウキ</t>
    </rPh>
    <rPh sb="25" eb="26">
      <t>ネガ</t>
    </rPh>
    <rPh sb="35" eb="36">
      <t>レイ</t>
    </rPh>
    <rPh sb="37" eb="39">
      <t>フクイ</t>
    </rPh>
    <rPh sb="39" eb="41">
      <t>コウダイ</t>
    </rPh>
    <rPh sb="41" eb="43">
      <t>フクイ</t>
    </rPh>
    <phoneticPr fontId="3"/>
  </si>
  <si>
    <t>ﾌﾘｶﾞﾅ</t>
    <phoneticPr fontId="3"/>
  </si>
  <si>
    <r>
      <t>※組み合わせ表等の省略学校名（「高校」を除き、</t>
    </r>
    <r>
      <rPr>
        <sz val="16"/>
        <rFont val="ＭＳ Ｐゴシック"/>
        <family val="3"/>
        <charset val="128"/>
      </rPr>
      <t>６文字以内で表記</t>
    </r>
    <r>
      <rPr>
        <sz val="10.5"/>
        <rFont val="ＭＳ Ｐゴシック"/>
        <family val="3"/>
        <charset val="128"/>
      </rPr>
      <t>をお願いします。　　　例　福井工大福井）</t>
    </r>
    <rPh sb="1" eb="2">
      <t>ク</t>
    </rPh>
    <rPh sb="3" eb="4">
      <t>ア</t>
    </rPh>
    <rPh sb="6" eb="7">
      <t>オモテ</t>
    </rPh>
    <rPh sb="7" eb="8">
      <t>トウ</t>
    </rPh>
    <rPh sb="9" eb="11">
      <t>ショウリャク</t>
    </rPh>
    <rPh sb="11" eb="14">
      <t>ガッコウメイ</t>
    </rPh>
    <rPh sb="16" eb="18">
      <t>コウコウ</t>
    </rPh>
    <rPh sb="20" eb="21">
      <t>ノゾ</t>
    </rPh>
    <rPh sb="24" eb="25">
      <t>モン</t>
    </rPh>
    <rPh sb="25" eb="26">
      <t>ジ</t>
    </rPh>
    <rPh sb="26" eb="28">
      <t>イナイ</t>
    </rPh>
    <rPh sb="29" eb="31">
      <t>ヒョウキ</t>
    </rPh>
    <rPh sb="33" eb="34">
      <t>ネガ</t>
    </rPh>
    <rPh sb="42" eb="43">
      <t>レイ</t>
    </rPh>
    <rPh sb="44" eb="46">
      <t>フクイ</t>
    </rPh>
    <rPh sb="46" eb="48">
      <t>コウダイ</t>
    </rPh>
    <rPh sb="48" eb="50">
      <t>フクイ</t>
    </rPh>
    <phoneticPr fontId="3"/>
  </si>
  <si>
    <t>【引率顧問氏名】</t>
    <rPh sb="1" eb="3">
      <t>インソツ</t>
    </rPh>
    <rPh sb="3" eb="5">
      <t>コモン</t>
    </rPh>
    <phoneticPr fontId="3"/>
  </si>
  <si>
    <t>高等学校</t>
    <rPh sb="0" eb="1">
      <t>タカ</t>
    </rPh>
    <rPh sb="1" eb="2">
      <t>トウ</t>
    </rPh>
    <rPh sb="2" eb="3">
      <t>ガク</t>
    </rPh>
    <rPh sb="3" eb="4">
      <t>コウ</t>
    </rPh>
    <phoneticPr fontId="3"/>
  </si>
  <si>
    <t>（一番連絡のとれる番号を記入）</t>
    <rPh sb="1" eb="3">
      <t>イチバン</t>
    </rPh>
    <rPh sb="3" eb="5">
      <t>レンラク</t>
    </rPh>
    <rPh sb="9" eb="11">
      <t>バンゴウ</t>
    </rPh>
    <rPh sb="12" eb="14">
      <t>キニュウ</t>
    </rPh>
    <phoneticPr fontId="3"/>
  </si>
  <si>
    <t>自宅　・　本人携帯　・　保護者携帯　（いずれかに○印をつけてください）</t>
    <rPh sb="0" eb="2">
      <t>ジタク</t>
    </rPh>
    <rPh sb="5" eb="7">
      <t>ホンニン</t>
    </rPh>
    <rPh sb="7" eb="9">
      <t>ケイタイ</t>
    </rPh>
    <rPh sb="12" eb="15">
      <t>ホゴシャ</t>
    </rPh>
    <rPh sb="15" eb="17">
      <t>ケイタイ</t>
    </rPh>
    <rPh sb="25" eb="26">
      <t>シルシ</t>
    </rPh>
    <phoneticPr fontId="3"/>
  </si>
  <si>
    <t>大会受付（時間内に必ず済ますこと）</t>
    <rPh sb="0" eb="2">
      <t>タイカイ</t>
    </rPh>
    <rPh sb="2" eb="4">
      <t>ウケツケ</t>
    </rPh>
    <rPh sb="5" eb="7">
      <t>ジカン</t>
    </rPh>
    <rPh sb="7" eb="8">
      <t>ナイ</t>
    </rPh>
    <rPh sb="9" eb="10">
      <t>カナラ</t>
    </rPh>
    <rPh sb="11" eb="12">
      <t>ス</t>
    </rPh>
    <phoneticPr fontId="3"/>
  </si>
  <si>
    <t>１日目競技終了</t>
    <rPh sb="3" eb="5">
      <t>キョウギ</t>
    </rPh>
    <phoneticPr fontId="3"/>
  </si>
  <si>
    <t>（３）今大会のシード選手</t>
    <rPh sb="3" eb="6">
      <t>コンタイカイ</t>
    </rPh>
    <rPh sb="10" eb="12">
      <t>センシュ</t>
    </rPh>
    <phoneticPr fontId="3"/>
  </si>
  <si>
    <t>主　　催　　　</t>
    <phoneticPr fontId="4"/>
  </si>
  <si>
    <t>協　　賛　　　</t>
    <phoneticPr fontId="4"/>
  </si>
  <si>
    <t>１</t>
    <phoneticPr fontId="3"/>
  </si>
  <si>
    <t xml:space="preserve">日　　時　　 </t>
    <phoneticPr fontId="4"/>
  </si>
  <si>
    <t>　　　　　　　</t>
    <phoneticPr fontId="4"/>
  </si>
  <si>
    <t>２</t>
    <phoneticPr fontId="3"/>
  </si>
  <si>
    <t>３</t>
    <phoneticPr fontId="3"/>
  </si>
  <si>
    <t>出場資格　　　</t>
    <phoneticPr fontId="4"/>
  </si>
  <si>
    <t>４</t>
    <phoneticPr fontId="3"/>
  </si>
  <si>
    <t>競技方法    　</t>
    <phoneticPr fontId="4"/>
  </si>
  <si>
    <t>５</t>
    <phoneticPr fontId="3"/>
  </si>
  <si>
    <t>表　　彰　　　</t>
    <phoneticPr fontId="4"/>
  </si>
  <si>
    <t>６</t>
    <phoneticPr fontId="3"/>
  </si>
  <si>
    <t>費　　用　　　</t>
    <phoneticPr fontId="4"/>
  </si>
  <si>
    <t>７</t>
    <phoneticPr fontId="3"/>
  </si>
  <si>
    <t>日　　程　　　</t>
    <phoneticPr fontId="4"/>
  </si>
  <si>
    <t>開　場</t>
    <phoneticPr fontId="3"/>
  </si>
  <si>
    <t>１６：００</t>
    <phoneticPr fontId="3"/>
  </si>
  <si>
    <t>９</t>
    <phoneticPr fontId="3"/>
  </si>
  <si>
    <t>１０</t>
    <phoneticPr fontId="3"/>
  </si>
  <si>
    <t>大会中止　　　</t>
    <phoneticPr fontId="4"/>
  </si>
  <si>
    <t>（１）天候その他の事態で大会の実施が不可能な場合は中止とし、再試合はおこなわない。</t>
    <phoneticPr fontId="3"/>
  </si>
  <si>
    <t>１１</t>
    <phoneticPr fontId="3"/>
  </si>
  <si>
    <t xml:space="preserve">申込方法　　 </t>
    <phoneticPr fontId="4"/>
  </si>
  <si>
    <t>　　　　振込先　</t>
    <phoneticPr fontId="3"/>
  </si>
  <si>
    <t>１２</t>
    <phoneticPr fontId="3"/>
  </si>
  <si>
    <t xml:space="preserve">　　　　     </t>
    <phoneticPr fontId="3"/>
  </si>
  <si>
    <t>１３</t>
    <phoneticPr fontId="3"/>
  </si>
  <si>
    <t>（３）３６ホールズストロークプレー終了時において、第１位がタイの場合は、プレーオフにて優勝を決定する。</t>
    <rPh sb="17" eb="19">
      <t>シュウリョウ</t>
    </rPh>
    <rPh sb="19" eb="20">
      <t>ジ</t>
    </rPh>
    <rPh sb="25" eb="26">
      <t>ダイ</t>
    </rPh>
    <rPh sb="43" eb="45">
      <t>ユウショウ</t>
    </rPh>
    <rPh sb="46" eb="48">
      <t>ケッテイ</t>
    </rPh>
    <phoneticPr fontId="3"/>
  </si>
  <si>
    <t>公式指定</t>
    <rPh sb="0" eb="2">
      <t>コウシキ</t>
    </rPh>
    <rPh sb="2" eb="4">
      <t>シテイ</t>
    </rPh>
    <phoneticPr fontId="3"/>
  </si>
  <si>
    <t>練習について</t>
    <rPh sb="0" eb="2">
      <t>レンシュウ</t>
    </rPh>
    <phoneticPr fontId="3"/>
  </si>
  <si>
    <t>ラウンド以外の</t>
    <rPh sb="4" eb="6">
      <t>イガイ</t>
    </rPh>
    <phoneticPr fontId="3"/>
  </si>
  <si>
    <t>大会委員長　　鈴木　啓二　様</t>
    <rPh sb="7" eb="9">
      <t>スズキ</t>
    </rPh>
    <rPh sb="10" eb="11">
      <t>ケイ</t>
    </rPh>
    <rPh sb="11" eb="12">
      <t>ニ</t>
    </rPh>
    <phoneticPr fontId="3"/>
  </si>
  <si>
    <t>（３）全国高等学校ゴルフ選手権春季大会のシード資格を有するもの。</t>
    <rPh sb="3" eb="9">
      <t>ゼンコクコウトウガッコウ</t>
    </rPh>
    <rPh sb="12" eb="19">
      <t>センシュケンシュンキタイカイ</t>
    </rPh>
    <rPh sb="23" eb="25">
      <t>シカク</t>
    </rPh>
    <rPh sb="26" eb="27">
      <t>ユウ</t>
    </rPh>
    <phoneticPr fontId="3"/>
  </si>
  <si>
    <t>（４）各自が持ち込む電動ではない手引きカート（手押しカート）を使用することができる。</t>
    <rPh sb="3" eb="5">
      <t>カクジ</t>
    </rPh>
    <rPh sb="6" eb="7">
      <t>モ</t>
    </rPh>
    <rPh sb="8" eb="9">
      <t>コ</t>
    </rPh>
    <rPh sb="10" eb="12">
      <t>デンドウ</t>
    </rPh>
    <rPh sb="16" eb="18">
      <t>テビ</t>
    </rPh>
    <rPh sb="23" eb="25">
      <t>テオ</t>
    </rPh>
    <rPh sb="31" eb="33">
      <t>シヨウ</t>
    </rPh>
    <phoneticPr fontId="3"/>
  </si>
  <si>
    <t>（３）優勝を除く表彰及び全国大会出場枠順位は、大会最終日のスコア及び最終日のマッチング・スコア</t>
    <rPh sb="3" eb="5">
      <t>ユウショウ</t>
    </rPh>
    <rPh sb="6" eb="7">
      <t>ノゾ</t>
    </rPh>
    <rPh sb="8" eb="10">
      <t>ヒョウショウ</t>
    </rPh>
    <rPh sb="10" eb="11">
      <t>オヨ</t>
    </rPh>
    <rPh sb="12" eb="14">
      <t>ゼンコク</t>
    </rPh>
    <rPh sb="14" eb="16">
      <t>タイカイ</t>
    </rPh>
    <rPh sb="16" eb="18">
      <t>シュツジョウ</t>
    </rPh>
    <rPh sb="18" eb="19">
      <t>ワク</t>
    </rPh>
    <rPh sb="19" eb="21">
      <t>ジュンイ</t>
    </rPh>
    <rPh sb="23" eb="25">
      <t>タイカイ</t>
    </rPh>
    <rPh sb="25" eb="28">
      <t>サイシュウビ</t>
    </rPh>
    <rPh sb="32" eb="33">
      <t>オヨ</t>
    </rPh>
    <rPh sb="34" eb="37">
      <t>サイシュウビ</t>
    </rPh>
    <phoneticPr fontId="3"/>
  </si>
  <si>
    <t xml:space="preserve">役員会 （大会本部にて実施、大会役員・役割分担チーフのみ） </t>
    <rPh sb="0" eb="1">
      <t>ヤク</t>
    </rPh>
    <rPh sb="1" eb="2">
      <t>イン</t>
    </rPh>
    <rPh sb="5" eb="7">
      <t>タイカイ</t>
    </rPh>
    <rPh sb="7" eb="9">
      <t>ホンブ</t>
    </rPh>
    <rPh sb="11" eb="13">
      <t>ジッシ</t>
    </rPh>
    <rPh sb="14" eb="16">
      <t>タイカイ</t>
    </rPh>
    <rPh sb="16" eb="18">
      <t>ヤクイン</t>
    </rPh>
    <rPh sb="19" eb="21">
      <t>ヤクワリ</t>
    </rPh>
    <rPh sb="21" eb="23">
      <t>ブンタン</t>
    </rPh>
    <phoneticPr fontId="3"/>
  </si>
  <si>
    <t>　　 その場合、「中部高等学校ゴルフ連盟ホームページ」にて連絡する。</t>
    <rPh sb="5" eb="7">
      <t>バアイ</t>
    </rPh>
    <rPh sb="9" eb="11">
      <t>チュウブ</t>
    </rPh>
    <rPh sb="11" eb="15">
      <t>コウトウガッコウ</t>
    </rPh>
    <rPh sb="18" eb="20">
      <t>レンメイ</t>
    </rPh>
    <rPh sb="29" eb="31">
      <t>レンラク</t>
    </rPh>
    <phoneticPr fontId="3"/>
  </si>
  <si>
    <t>その他</t>
    <rPh sb="2" eb="3">
      <t>タ</t>
    </rPh>
    <phoneticPr fontId="3"/>
  </si>
  <si>
    <t>（１）男子の部の表彰は、１位～３位が賞状と賞杯、４位～６位が賞状。</t>
    <rPh sb="6" eb="7">
      <t>ブ</t>
    </rPh>
    <rPh sb="8" eb="10">
      <t>ヒョウショウ</t>
    </rPh>
    <rPh sb="18" eb="20">
      <t>ショウジョウ</t>
    </rPh>
    <rPh sb="21" eb="23">
      <t>ショウハイ</t>
    </rPh>
    <phoneticPr fontId="4"/>
  </si>
  <si>
    <t>（２）女子の部の表彰は、１位～３位が賞状と賞杯、４位～６位が賞状。</t>
    <rPh sb="3" eb="4">
      <t>ジョ</t>
    </rPh>
    <rPh sb="6" eb="7">
      <t>ブ</t>
    </rPh>
    <rPh sb="8" eb="10">
      <t>ヒョウショウ</t>
    </rPh>
    <rPh sb="18" eb="20">
      <t>ショウジョウ</t>
    </rPh>
    <rPh sb="21" eb="23">
      <t>ショウハイ</t>
    </rPh>
    <phoneticPr fontId="4"/>
  </si>
  <si>
    <t>ブリヂストンスポーツ株式会社　　住友ゴム工業（株）</t>
    <rPh sb="10" eb="14">
      <t>カブシキガイシャ</t>
    </rPh>
    <rPh sb="16" eb="18">
      <t>スミトモ</t>
    </rPh>
    <rPh sb="20" eb="22">
      <t>コウギョウ</t>
    </rPh>
    <rPh sb="23" eb="24">
      <t>カブ</t>
    </rPh>
    <phoneticPr fontId="3"/>
  </si>
  <si>
    <t>６：３０：</t>
    <phoneticPr fontId="3"/>
  </si>
  <si>
    <t>６：３０～９：００：</t>
    <phoneticPr fontId="3"/>
  </si>
  <si>
    <t>７：１５</t>
    <phoneticPr fontId="3"/>
  </si>
  <si>
    <t>　男子：　なし　　女子：　なし</t>
    <rPh sb="9" eb="11">
      <t>ジョシ</t>
    </rPh>
    <phoneticPr fontId="3"/>
  </si>
  <si>
    <t>（１）男女ともに２日間３６ホールズストロークプレー、セルフバッグプレーとする。</t>
    <phoneticPr fontId="4"/>
  </si>
  <si>
    <t>開会式は実施しません。</t>
    <rPh sb="0" eb="3">
      <t>カイカイシキ</t>
    </rPh>
    <rPh sb="4" eb="6">
      <t>ジッシ</t>
    </rPh>
    <phoneticPr fontId="3"/>
  </si>
  <si>
    <t>注意③　引率顧問は公式指定ラウンドも競技運営の役割がある。</t>
    <phoneticPr fontId="3"/>
  </si>
  <si>
    <t>閉会式・表彰式は行いません。</t>
    <rPh sb="0" eb="3">
      <t>ヘイカイシキ</t>
    </rPh>
    <rPh sb="4" eb="7">
      <t>ヒョウショウシキ</t>
    </rPh>
    <rPh sb="8" eb="9">
      <t>オコナ</t>
    </rPh>
    <phoneticPr fontId="3"/>
  </si>
  <si>
    <t>注意⑤　引率顧問は大会中の３日間は競技運営の役割がある。</t>
    <phoneticPr fontId="4"/>
  </si>
  <si>
    <t>注意⑥　可能であれば、入賞した選手または学校顧問は賞状等を大会本部で受け取ること。</t>
    <rPh sb="4" eb="6">
      <t>カノウ</t>
    </rPh>
    <rPh sb="11" eb="13">
      <t>ニュウショウ</t>
    </rPh>
    <rPh sb="15" eb="17">
      <t>センシュ</t>
    </rPh>
    <rPh sb="20" eb="22">
      <t>ガッコウ</t>
    </rPh>
    <rPh sb="22" eb="24">
      <t>コモン</t>
    </rPh>
    <rPh sb="25" eb="27">
      <t>ショウジョウ</t>
    </rPh>
    <rPh sb="27" eb="28">
      <t>トウ</t>
    </rPh>
    <rPh sb="29" eb="31">
      <t>タイカイ</t>
    </rPh>
    <rPh sb="31" eb="33">
      <t>ホンブ</t>
    </rPh>
    <rPh sb="34" eb="35">
      <t>ウ</t>
    </rPh>
    <rPh sb="36" eb="37">
      <t>ト</t>
    </rPh>
    <phoneticPr fontId="3"/>
  </si>
  <si>
    <t>（１）公式指定ラウンド　(3/10)</t>
    <phoneticPr fontId="3"/>
  </si>
  <si>
    <t>（お願い）各県事務局は出場許可者名簿を２月１５日（月）厳守で大会事務局までメールでお送りください。</t>
    <rPh sb="2" eb="3">
      <t>ネガ</t>
    </rPh>
    <rPh sb="5" eb="7">
      <t>カクケン</t>
    </rPh>
    <rPh sb="7" eb="10">
      <t>ジムキョク</t>
    </rPh>
    <rPh sb="13" eb="15">
      <t>キョカ</t>
    </rPh>
    <rPh sb="25" eb="26">
      <t>ゲツ</t>
    </rPh>
    <phoneticPr fontId="4"/>
  </si>
  <si>
    <t>〒５１１-０２２２　　　三重県いなべ市御薗６３２</t>
    <rPh sb="12" eb="15">
      <t>ミエケン</t>
    </rPh>
    <rPh sb="18" eb="19">
      <t>シ</t>
    </rPh>
    <rPh sb="19" eb="21">
      <t>ミソノ</t>
    </rPh>
    <phoneticPr fontId="3"/>
  </si>
  <si>
    <t>三重県立いなべ総合学園高等学校内　　　惣坊　誠太</t>
    <rPh sb="0" eb="2">
      <t>ミエ</t>
    </rPh>
    <rPh sb="2" eb="4">
      <t>ケンリツ</t>
    </rPh>
    <rPh sb="7" eb="9">
      <t>ソウゴウ</t>
    </rPh>
    <rPh sb="9" eb="11">
      <t>ガクエン</t>
    </rPh>
    <rPh sb="11" eb="15">
      <t>コウトウガッコウ</t>
    </rPh>
    <rPh sb="15" eb="16">
      <t>ナイ</t>
    </rPh>
    <rPh sb="19" eb="20">
      <t>ソウ</t>
    </rPh>
    <rPh sb="20" eb="21">
      <t>ボウ</t>
    </rPh>
    <rPh sb="22" eb="23">
      <t>マコト</t>
    </rPh>
    <rPh sb="23" eb="24">
      <t>タ</t>
    </rPh>
    <phoneticPr fontId="3"/>
  </si>
  <si>
    <t>TEL　０５９４（７４）２００６（代）　　FAX　０５９４（７４）４１０４</t>
    <rPh sb="17" eb="18">
      <t>ダイ</t>
    </rPh>
    <phoneticPr fontId="3"/>
  </si>
  <si>
    <t>E-mail    mie_kougoren@yahoo.co.jp</t>
    <phoneticPr fontId="3"/>
  </si>
  <si>
    <t>鈴鹿農協若松支店</t>
    <rPh sb="0" eb="2">
      <t>スズカ</t>
    </rPh>
    <rPh sb="2" eb="4">
      <t>ノウキョウ</t>
    </rPh>
    <rPh sb="4" eb="6">
      <t>ワカマツ</t>
    </rPh>
    <rPh sb="6" eb="8">
      <t>シテン</t>
    </rPh>
    <phoneticPr fontId="3"/>
  </si>
  <si>
    <t>普通預金　　口座番号　９２８２２６４</t>
    <phoneticPr fontId="3"/>
  </si>
  <si>
    <t>口座名　　三重県高校ゴルフ連盟　　　代表　鈴木　啓二</t>
    <rPh sb="5" eb="8">
      <t>ミエケン</t>
    </rPh>
    <rPh sb="8" eb="10">
      <t>コウコウ</t>
    </rPh>
    <rPh sb="13" eb="15">
      <t>レンメイ</t>
    </rPh>
    <rPh sb="18" eb="20">
      <t>ダイヒョウ</t>
    </rPh>
    <rPh sb="21" eb="23">
      <t>スズキ</t>
    </rPh>
    <rPh sb="24" eb="26">
      <t>ケイジ</t>
    </rPh>
    <phoneticPr fontId="3"/>
  </si>
  <si>
    <t>１４</t>
    <phoneticPr fontId="3"/>
  </si>
  <si>
    <t>令和３年３月１０日（水）　　　公式指定ラウンド</t>
    <rPh sb="0" eb="2">
      <t>レイワ</t>
    </rPh>
    <rPh sb="10" eb="11">
      <t>スイ</t>
    </rPh>
    <phoneticPr fontId="4"/>
  </si>
  <si>
    <t>令和３年３月１２日（金）　　　大会最終日</t>
    <rPh sb="0" eb="2">
      <t>レイワ</t>
    </rPh>
    <rPh sb="10" eb="11">
      <t>キン</t>
    </rPh>
    <rPh sb="17" eb="20">
      <t>サイシュウビ</t>
    </rPh>
    <phoneticPr fontId="4"/>
  </si>
  <si>
    <t>※非課税書類を必ず持参すること。（顧問も含む）</t>
    <rPh sb="1" eb="4">
      <t>ヒカゼイ</t>
    </rPh>
    <rPh sb="4" eb="6">
      <t>ショルイ</t>
    </rPh>
    <rPh sb="7" eb="8">
      <t>カナラ</t>
    </rPh>
    <rPh sb="9" eb="11">
      <t>ジサン</t>
    </rPh>
    <rPh sb="17" eb="19">
      <t>コモン</t>
    </rPh>
    <rPh sb="20" eb="21">
      <t>フク</t>
    </rPh>
    <phoneticPr fontId="3"/>
  </si>
  <si>
    <t>公印</t>
    <rPh sb="0" eb="1">
      <t>オオヤケ</t>
    </rPh>
    <rPh sb="1" eb="2">
      <t>イン</t>
    </rPh>
    <phoneticPr fontId="3"/>
  </si>
  <si>
    <t>　令和　３　年　　　月　　　日</t>
    <rPh sb="1" eb="3">
      <t>レイワ</t>
    </rPh>
    <phoneticPr fontId="3"/>
  </si>
  <si>
    <t>※
登録学校名</t>
    <rPh sb="2" eb="4">
      <t>トウロク</t>
    </rPh>
    <rPh sb="4" eb="7">
      <t>ガッコウメイ</t>
    </rPh>
    <phoneticPr fontId="3"/>
  </si>
  <si>
    <t>備　考</t>
    <rPh sb="0" eb="1">
      <t>ビ</t>
    </rPh>
    <rPh sb="2" eb="3">
      <t>コウ</t>
    </rPh>
    <phoneticPr fontId="3"/>
  </si>
  <si>
    <t>※指定の選手や引率教員との相部屋を希望される方は申込用紙の備考欄にその旨をご記入ください。</t>
    <rPh sb="1" eb="3">
      <t>シテイ</t>
    </rPh>
    <rPh sb="4" eb="6">
      <t>センシュ</t>
    </rPh>
    <rPh sb="7" eb="9">
      <t>インソツ</t>
    </rPh>
    <rPh sb="9" eb="11">
      <t>キョウイン</t>
    </rPh>
    <rPh sb="13" eb="16">
      <t>アイベヤ</t>
    </rPh>
    <rPh sb="17" eb="19">
      <t>キボウ</t>
    </rPh>
    <rPh sb="22" eb="23">
      <t>カタ</t>
    </rPh>
    <rPh sb="24" eb="26">
      <t>モウシコミ</t>
    </rPh>
    <rPh sb="26" eb="28">
      <t>ヨウシ</t>
    </rPh>
    <rPh sb="29" eb="31">
      <t>ビコウ</t>
    </rPh>
    <rPh sb="31" eb="32">
      <t>ラン</t>
    </rPh>
    <rPh sb="35" eb="36">
      <t>ムネ</t>
    </rPh>
    <rPh sb="38" eb="40">
      <t>キニュウ</t>
    </rPh>
    <phoneticPr fontId="3"/>
  </si>
  <si>
    <t>大会要項</t>
  </si>
  <si>
    <t>　令和　３　年　　　　月　　　　日</t>
    <rPh sb="1" eb="3">
      <t>レイワ</t>
    </rPh>
    <rPh sb="6" eb="7">
      <t>ネン</t>
    </rPh>
    <rPh sb="7" eb="8">
      <t>ヘイネン</t>
    </rPh>
    <rPh sb="11" eb="12">
      <t>ガツ</t>
    </rPh>
    <rPh sb="16" eb="17">
      <t>ニチ</t>
    </rPh>
    <phoneticPr fontId="3"/>
  </si>
  <si>
    <t>選手名</t>
    <rPh sb="0" eb="3">
      <t>センシュメイ</t>
    </rPh>
    <phoneticPr fontId="3"/>
  </si>
  <si>
    <t>選　手　名　前</t>
    <rPh sb="4" eb="5">
      <t>ナ</t>
    </rPh>
    <rPh sb="6" eb="7">
      <t>マエ</t>
    </rPh>
    <phoneticPr fontId="3"/>
  </si>
  <si>
    <t>選　手　名　前</t>
    <rPh sb="4" eb="5">
      <t>ナ</t>
    </rPh>
    <rPh sb="6" eb="7">
      <t>マエ</t>
    </rPh>
    <phoneticPr fontId="3"/>
  </si>
  <si>
    <t>宿泊日</t>
    <rPh sb="0" eb="2">
      <t>シュクハク</t>
    </rPh>
    <rPh sb="2" eb="3">
      <t>ビ</t>
    </rPh>
    <phoneticPr fontId="3"/>
  </si>
  <si>
    <t>男</t>
    <rPh sb="0" eb="1">
      <t>オトコ</t>
    </rPh>
    <phoneticPr fontId="3"/>
  </si>
  <si>
    <t>女</t>
    <rPh sb="0" eb="1">
      <t>オンナ</t>
    </rPh>
    <phoneticPr fontId="3"/>
  </si>
  <si>
    <t>証明書は、利用の日までにゴルフ場あてに提出すること。</t>
    <rPh sb="0" eb="2">
      <t>ショウメイ</t>
    </rPh>
    <rPh sb="2" eb="3">
      <t>ショ</t>
    </rPh>
    <rPh sb="5" eb="7">
      <t>リヨウ</t>
    </rPh>
    <rPh sb="8" eb="9">
      <t>ニチ</t>
    </rPh>
    <rPh sb="15" eb="16">
      <t>ジョウ</t>
    </rPh>
    <rPh sb="19" eb="21">
      <t>テイシュツ</t>
    </rPh>
    <phoneticPr fontId="4"/>
  </si>
  <si>
    <t>｢利用の目的｣欄は、数字を○でかこむこと。</t>
    <rPh sb="1" eb="3">
      <t>リヨウ</t>
    </rPh>
    <rPh sb="4" eb="6">
      <t>モクテキ</t>
    </rPh>
    <rPh sb="7" eb="8">
      <t>ラン</t>
    </rPh>
    <rPh sb="10" eb="12">
      <t>スウジ</t>
    </rPh>
    <phoneticPr fontId="4"/>
  </si>
  <si>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4"/>
  </si>
  <si>
    <t>備　考</t>
    <rPh sb="0" eb="1">
      <t>ソナエ</t>
    </rPh>
    <rPh sb="2" eb="3">
      <t>コウ</t>
    </rPh>
    <phoneticPr fontId="4"/>
  </si>
  <si>
    <t>㊞</t>
    <phoneticPr fontId="4"/>
  </si>
  <si>
    <t>代表者氏名</t>
    <rPh sb="0" eb="3">
      <t>ダイヒョウシャ</t>
    </rPh>
    <rPh sb="3" eb="5">
      <t>シメイ</t>
    </rPh>
    <phoneticPr fontId="4"/>
  </si>
  <si>
    <t>学校名</t>
    <rPh sb="0" eb="2">
      <t>ガッコウ</t>
    </rPh>
    <rPh sb="2" eb="3">
      <t>メイ</t>
    </rPh>
    <phoneticPr fontId="4"/>
  </si>
  <si>
    <t>住所</t>
    <rPh sb="0" eb="2">
      <t>ジュウショ</t>
    </rPh>
    <phoneticPr fontId="4"/>
  </si>
  <si>
    <t>様</t>
    <rPh sb="0" eb="1">
      <t>サマ</t>
    </rPh>
    <phoneticPr fontId="4"/>
  </si>
  <si>
    <t>COCOPA　RESORT　CLUB</t>
    <phoneticPr fontId="4"/>
  </si>
  <si>
    <t>特別徴収義務者</t>
    <rPh sb="0" eb="2">
      <t>トクベツ</t>
    </rPh>
    <rPh sb="2" eb="4">
      <t>チョウシュウ</t>
    </rPh>
    <rPh sb="4" eb="7">
      <t>ギムシャ</t>
    </rPh>
    <phoneticPr fontId="4"/>
  </si>
  <si>
    <t>日</t>
    <rPh sb="0" eb="1">
      <t>ニチ</t>
    </rPh>
    <phoneticPr fontId="4"/>
  </si>
  <si>
    <t>上記のとおり証明します。</t>
    <rPh sb="0" eb="2">
      <t>ジョウキ</t>
    </rPh>
    <rPh sb="6" eb="8">
      <t>ショウメイ</t>
    </rPh>
    <phoneticPr fontId="4"/>
  </si>
  <si>
    <t>名称</t>
    <rPh sb="0" eb="2">
      <t>メイショウ</t>
    </rPh>
    <phoneticPr fontId="4"/>
  </si>
  <si>
    <t>所在地</t>
    <rPh sb="0" eb="3">
      <t>ショザイチ</t>
    </rPh>
    <phoneticPr fontId="4"/>
  </si>
  <si>
    <t>ゴルフ場</t>
    <rPh sb="3" eb="4">
      <t>ジョウ</t>
    </rPh>
    <phoneticPr fontId="4"/>
  </si>
  <si>
    <t>利用する</t>
    <rPh sb="0" eb="2">
      <t>リヨウ</t>
    </rPh>
    <phoneticPr fontId="4"/>
  </si>
  <si>
    <t>日間</t>
    <rPh sb="0" eb="2">
      <t>ニチカン</t>
    </rPh>
    <phoneticPr fontId="4"/>
  </si>
  <si>
    <t>まで</t>
    <phoneticPr fontId="4"/>
  </si>
  <si>
    <t>から</t>
    <phoneticPr fontId="4"/>
  </si>
  <si>
    <t>期間</t>
    <rPh sb="0" eb="2">
      <t>キカン</t>
    </rPh>
    <phoneticPr fontId="4"/>
  </si>
  <si>
    <t>使用する</t>
    <rPh sb="0" eb="2">
      <t>シヨウ</t>
    </rPh>
    <phoneticPr fontId="4"/>
  </si>
  <si>
    <t>　　3.　その他（　　 　　　   　　　    　　　  　　　　　　　　　　　　　　　　　　　　　　　　　　　）</t>
    <rPh sb="7" eb="8">
      <t>タ</t>
    </rPh>
    <phoneticPr fontId="4"/>
  </si>
  <si>
    <t>　　2.　学校の公認の課外活動</t>
    <rPh sb="5" eb="7">
      <t>ガッコウ</t>
    </rPh>
    <rPh sb="8" eb="10">
      <t>コウニン</t>
    </rPh>
    <rPh sb="11" eb="13">
      <t>カガイ</t>
    </rPh>
    <rPh sb="13" eb="15">
      <t>カツドウ</t>
    </rPh>
    <phoneticPr fontId="4"/>
  </si>
  <si>
    <t>　　1.　学校における保健体育科目の実技</t>
    <rPh sb="5" eb="7">
      <t>ガッコウ</t>
    </rPh>
    <rPh sb="11" eb="13">
      <t>ホケン</t>
    </rPh>
    <rPh sb="13" eb="15">
      <t>タイイク</t>
    </rPh>
    <rPh sb="15" eb="17">
      <t>カモク</t>
    </rPh>
    <rPh sb="18" eb="20">
      <t>ジツギ</t>
    </rPh>
    <phoneticPr fontId="4"/>
  </si>
  <si>
    <t>目的</t>
    <rPh sb="0" eb="2">
      <t>モクテキ</t>
    </rPh>
    <phoneticPr fontId="4"/>
  </si>
  <si>
    <t>利用の</t>
    <rPh sb="0" eb="2">
      <t>リヨウ</t>
    </rPh>
    <phoneticPr fontId="4"/>
  </si>
  <si>
    <t>人</t>
    <rPh sb="0" eb="1">
      <t>ニン</t>
    </rPh>
    <phoneticPr fontId="4"/>
  </si>
  <si>
    <t>利用人員</t>
    <rPh sb="0" eb="2">
      <t>リヨウ</t>
    </rPh>
    <rPh sb="2" eb="4">
      <t>ジンイン</t>
    </rPh>
    <phoneticPr fontId="4"/>
  </si>
  <si>
    <t>責任者名</t>
    <rPh sb="0" eb="3">
      <t>セキニンシャ</t>
    </rPh>
    <rPh sb="3" eb="4">
      <t>メイ</t>
    </rPh>
    <phoneticPr fontId="4"/>
  </si>
  <si>
    <t>利　用　者　　</t>
    <rPh sb="0" eb="1">
      <t>リ</t>
    </rPh>
    <rPh sb="2" eb="3">
      <t>ヨウ</t>
    </rPh>
    <rPh sb="4" eb="5">
      <t>シャ</t>
    </rPh>
    <phoneticPr fontId="4"/>
  </si>
  <si>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4"/>
  </si>
  <si>
    <t>引率者署名（自署）</t>
    <rPh sb="0" eb="3">
      <t>インソツシャ</t>
    </rPh>
    <rPh sb="3" eb="5">
      <t>ショメイ</t>
    </rPh>
    <rPh sb="6" eb="8">
      <t>ジショ</t>
    </rPh>
    <phoneticPr fontId="4"/>
  </si>
  <si>
    <t>申請内容に偽りのないことを誓約します。</t>
    <rPh sb="0" eb="2">
      <t>シンセイ</t>
    </rPh>
    <rPh sb="2" eb="4">
      <t>ナイヨウ</t>
    </rPh>
    <rPh sb="5" eb="6">
      <t>イツワ</t>
    </rPh>
    <rPh sb="13" eb="15">
      <t>セイヤク</t>
    </rPh>
    <phoneticPr fontId="4"/>
  </si>
  <si>
    <t>　健康保険証にあっては、当該証明書の具体的な名称など証明書の種類が特定できるように記載してください。</t>
    <phoneticPr fontId="4"/>
  </si>
  <si>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4"/>
  </si>
  <si>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4"/>
  </si>
  <si>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4"/>
  </si>
  <si>
    <t>　｢年齢｣欄には、利用日現在の年齢を記載してください。</t>
    <rPh sb="2" eb="4">
      <t>ネンレイ</t>
    </rPh>
    <rPh sb="5" eb="6">
      <t>ラン</t>
    </rPh>
    <rPh sb="9" eb="12">
      <t>リヨウビ</t>
    </rPh>
    <rPh sb="12" eb="14">
      <t>ゲンザイ</t>
    </rPh>
    <rPh sb="15" eb="17">
      <t>ネンレイ</t>
    </rPh>
    <rPh sb="18" eb="20">
      <t>キサイ</t>
    </rPh>
    <phoneticPr fontId="4"/>
  </si>
  <si>
    <t>番　　号</t>
    <rPh sb="0" eb="1">
      <t>バン</t>
    </rPh>
    <rPh sb="3" eb="4">
      <t>ゴウ</t>
    </rPh>
    <phoneticPr fontId="4"/>
  </si>
  <si>
    <t>種　　類</t>
    <rPh sb="0" eb="1">
      <t>タネ</t>
    </rPh>
    <rPh sb="3" eb="4">
      <t>タグイ</t>
    </rPh>
    <phoneticPr fontId="4"/>
  </si>
  <si>
    <t>（学科）</t>
    <rPh sb="1" eb="3">
      <t>ガッカ</t>
    </rPh>
    <phoneticPr fontId="4"/>
  </si>
  <si>
    <t>住　　　　　　所</t>
    <rPh sb="0" eb="1">
      <t>ジュウ</t>
    </rPh>
    <rPh sb="7" eb="8">
      <t>ショ</t>
    </rPh>
    <phoneticPr fontId="4"/>
  </si>
  <si>
    <t>電話番号</t>
    <rPh sb="0" eb="2">
      <t>デンワ</t>
    </rPh>
    <rPh sb="2" eb="4">
      <t>バンゴウ</t>
    </rPh>
    <phoneticPr fontId="4"/>
  </si>
  <si>
    <t>証明書の種類および番号</t>
    <rPh sb="0" eb="2">
      <t>ショウメイ</t>
    </rPh>
    <rPh sb="2" eb="3">
      <t>ショ</t>
    </rPh>
    <rPh sb="4" eb="6">
      <t>シュルイ</t>
    </rPh>
    <rPh sb="9" eb="11">
      <t>バンゴウ</t>
    </rPh>
    <phoneticPr fontId="4"/>
  </si>
  <si>
    <t>学年</t>
    <rPh sb="0" eb="2">
      <t>ガクネン</t>
    </rPh>
    <phoneticPr fontId="4"/>
  </si>
  <si>
    <t>学部</t>
    <rPh sb="0" eb="2">
      <t>ガクブ</t>
    </rPh>
    <phoneticPr fontId="4"/>
  </si>
  <si>
    <t>種別</t>
    <rPh sb="0" eb="2">
      <t>シュベツ</t>
    </rPh>
    <phoneticPr fontId="4"/>
  </si>
  <si>
    <t>生年月日・年齢</t>
    <rPh sb="0" eb="2">
      <t>セイネン</t>
    </rPh>
    <rPh sb="2" eb="4">
      <t>ガッピ</t>
    </rPh>
    <rPh sb="5" eb="7">
      <t>ネンレイ</t>
    </rPh>
    <phoneticPr fontId="4"/>
  </si>
  <si>
    <t>氏　　　名</t>
    <rPh sb="0" eb="1">
      <t>シ</t>
    </rPh>
    <rPh sb="4" eb="5">
      <t>メイ</t>
    </rPh>
    <phoneticPr fontId="4"/>
  </si>
  <si>
    <t>利用日</t>
    <rPh sb="0" eb="3">
      <t>リヨウビ</t>
    </rPh>
    <phoneticPr fontId="4"/>
  </si>
  <si>
    <t>ゴルフ場利用税非課税申請書（利用者一覧表）</t>
    <rPh sb="3" eb="4">
      <t>ジョウ</t>
    </rPh>
    <rPh sb="4" eb="6">
      <t>リヨウ</t>
    </rPh>
    <rPh sb="6" eb="7">
      <t>ゼイ</t>
    </rPh>
    <rPh sb="7" eb="10">
      <t>ヒカゼイ</t>
    </rPh>
    <rPh sb="10" eb="12">
      <t>シンセイ</t>
    </rPh>
    <rPh sb="12" eb="13">
      <t>ショ</t>
    </rPh>
    <phoneticPr fontId="4"/>
  </si>
  <si>
    <t>2021年　　　　月</t>
    <rPh sb="4" eb="5">
      <t>ネン</t>
    </rPh>
    <rPh sb="9" eb="10">
      <t>ガツ</t>
    </rPh>
    <phoneticPr fontId="4"/>
  </si>
  <si>
    <t>←顧問名または学校長名を記載</t>
    <rPh sb="1" eb="3">
      <t>コモン</t>
    </rPh>
    <rPh sb="3" eb="4">
      <t>メイ</t>
    </rPh>
    <rPh sb="7" eb="10">
      <t>ガッコウチョウ</t>
    </rPh>
    <rPh sb="10" eb="11">
      <t>メイ</t>
    </rPh>
    <rPh sb="12" eb="14">
      <t>キサイ</t>
    </rPh>
    <phoneticPr fontId="3"/>
  </si>
  <si>
    <t>←延べ人数を記載</t>
    <rPh sb="1" eb="2">
      <t>ノ</t>
    </rPh>
    <rPh sb="3" eb="5">
      <t>ニンズウ</t>
    </rPh>
    <rPh sb="6" eb="8">
      <t>キサイ</t>
    </rPh>
    <phoneticPr fontId="3"/>
  </si>
  <si>
    <t>←学校長名を記載し公印を押印</t>
    <rPh sb="1" eb="4">
      <t>ガッコウチョウ</t>
    </rPh>
    <rPh sb="4" eb="5">
      <t>メイ</t>
    </rPh>
    <rPh sb="6" eb="8">
      <t>キサイ</t>
    </rPh>
    <rPh sb="9" eb="11">
      <t>コウイン</t>
    </rPh>
    <rPh sb="12" eb="14">
      <t>オウイン</t>
    </rPh>
    <phoneticPr fontId="3"/>
  </si>
  <si>
    <r>
      <t>注意　：　</t>
    </r>
    <r>
      <rPr>
        <sz val="12"/>
        <rFont val="ＭＳ Ｐ明朝"/>
        <family val="1"/>
        <charset val="128"/>
      </rPr>
      <t>1</t>
    </r>
    <rPh sb="0" eb="2">
      <t>チュウイ</t>
    </rPh>
    <phoneticPr fontId="4"/>
  </si>
  <si>
    <t>学年</t>
    <rPh sb="0" eb="2">
      <t>ガクネン</t>
    </rPh>
    <phoneticPr fontId="3"/>
  </si>
  <si>
    <t>性　別</t>
    <rPh sb="0" eb="1">
      <t>セイ</t>
    </rPh>
    <rPh sb="2" eb="3">
      <t>ベツ</t>
    </rPh>
    <phoneticPr fontId="3"/>
  </si>
  <si>
    <t>ココパリゾートクラブ三重フェニックスゴルフコース</t>
    <rPh sb="10" eb="12">
      <t>ミエ</t>
    </rPh>
    <phoneticPr fontId="3"/>
  </si>
  <si>
    <t>中部ゴルフ連盟・三重県ゴルフ連盟・スポーツニッポン新聞社</t>
    <rPh sb="8" eb="11">
      <t>ミエケン</t>
    </rPh>
    <rPh sb="25" eb="28">
      <t>シンブンシャ</t>
    </rPh>
    <phoneticPr fontId="3"/>
  </si>
  <si>
    <t>（３）大会最終日  (3/12)　６：３０開場</t>
    <rPh sb="3" eb="5">
      <t>タイカイ</t>
    </rPh>
    <rPh sb="5" eb="8">
      <t>サイシュウビ</t>
    </rPh>
    <rPh sb="21" eb="23">
      <t>カイジョウ</t>
    </rPh>
    <phoneticPr fontId="3"/>
  </si>
  <si>
    <t>（２）大会初日　(3/11)　６：３０開場</t>
    <rPh sb="5" eb="7">
      <t>ショニチ</t>
    </rPh>
    <rPh sb="19" eb="21">
      <t>カイジョウ</t>
    </rPh>
    <phoneticPr fontId="3"/>
  </si>
  <si>
    <t>（１）特に宿泊指定は行わない。ただし、白山ヴィレッジコテージを利用する場合は大会事務局を通して</t>
    <rPh sb="3" eb="4">
      <t>トク</t>
    </rPh>
    <rPh sb="5" eb="7">
      <t>シュクハク</t>
    </rPh>
    <rPh sb="7" eb="9">
      <t>シテイ</t>
    </rPh>
    <rPh sb="10" eb="11">
      <t>オコナ</t>
    </rPh>
    <rPh sb="19" eb="21">
      <t>ハクサン</t>
    </rPh>
    <rPh sb="31" eb="33">
      <t>リヨウ</t>
    </rPh>
    <rPh sb="35" eb="37">
      <t>バアイ</t>
    </rPh>
    <rPh sb="38" eb="40">
      <t>タイカイ</t>
    </rPh>
    <rPh sb="40" eb="43">
      <t>ジムキョク</t>
    </rPh>
    <rPh sb="44" eb="45">
      <t>トオ</t>
    </rPh>
    <phoneticPr fontId="3"/>
  </si>
  <si>
    <t>三重フェニックスゴルフコース</t>
    <rPh sb="0" eb="2">
      <t>ミエ</t>
    </rPh>
    <phoneticPr fontId="4"/>
  </si>
  <si>
    <t>　　　　〒515-2409 三重県松阪市嬉野滝之川町354 　　TEL : 05984-3-2333 FAX : 05984-8-8066</t>
    <phoneticPr fontId="3"/>
  </si>
  <si>
    <t>三重県松阪市嬉野滝之川町354</t>
    <phoneticPr fontId="4"/>
  </si>
  <si>
    <t/>
  </si>
  <si>
    <t>（２）バンカーの練習場は危険防止のため使用は禁止する。</t>
    <rPh sb="10" eb="11">
      <t>ジョウ</t>
    </rPh>
    <rPh sb="12" eb="14">
      <t>キケン</t>
    </rPh>
    <rPh sb="14" eb="16">
      <t>ボウシ</t>
    </rPh>
    <rPh sb="19" eb="21">
      <t>シヨウ</t>
    </rPh>
    <phoneticPr fontId="3"/>
  </si>
  <si>
    <t>（１）天候その他の事態で大会の運営に変更がある場合は、その連絡を「中部高等学校ゴルフ連盟</t>
    <rPh sb="3" eb="5">
      <t>テンコウ</t>
    </rPh>
    <rPh sb="7" eb="8">
      <t>タ</t>
    </rPh>
    <rPh sb="9" eb="11">
      <t>ジタイ</t>
    </rPh>
    <rPh sb="12" eb="14">
      <t>タイカイ</t>
    </rPh>
    <rPh sb="15" eb="17">
      <t>ウンエイ</t>
    </rPh>
    <rPh sb="18" eb="20">
      <t>ヘンコウ</t>
    </rPh>
    <rPh sb="23" eb="25">
      <t>バアイ</t>
    </rPh>
    <rPh sb="29" eb="31">
      <t>レンラク</t>
    </rPh>
    <rPh sb="33" eb="35">
      <t>チュウブ</t>
    </rPh>
    <rPh sb="35" eb="39">
      <t>コウトウガッコウ</t>
    </rPh>
    <rPh sb="42" eb="44">
      <t>レンメイ</t>
    </rPh>
    <phoneticPr fontId="3"/>
  </si>
  <si>
    <t>　　ホームページ」に掲載する。</t>
    <rPh sb="10" eb="12">
      <t>ケイサイ</t>
    </rPh>
    <phoneticPr fontId="3"/>
  </si>
  <si>
    <t>　　トイレ等やむを得ない理由のある場合はフロントに申し出てクラブハウスに入ることができる。</t>
    <rPh sb="5" eb="6">
      <t>トウ</t>
    </rPh>
    <rPh sb="9" eb="10">
      <t>エ</t>
    </rPh>
    <rPh sb="12" eb="14">
      <t>リユウ</t>
    </rPh>
    <rPh sb="17" eb="19">
      <t>バアイ</t>
    </rPh>
    <rPh sb="25" eb="26">
      <t>モウ</t>
    </rPh>
    <rPh sb="27" eb="28">
      <t>デ</t>
    </rPh>
    <rPh sb="36" eb="37">
      <t>ハイ</t>
    </rPh>
    <phoneticPr fontId="3"/>
  </si>
  <si>
    <t>　　クラブハウスに入る場合はマスクを着用し、新型コロナウィルス感染拡大防止ガイドラインを遵守</t>
    <rPh sb="9" eb="10">
      <t>ハイ</t>
    </rPh>
    <rPh sb="11" eb="13">
      <t>バアイ</t>
    </rPh>
    <rPh sb="18" eb="20">
      <t>チャクヨウ</t>
    </rPh>
    <rPh sb="22" eb="24">
      <t>シンガタ</t>
    </rPh>
    <rPh sb="31" eb="33">
      <t>カンセン</t>
    </rPh>
    <rPh sb="33" eb="35">
      <t>カクダイ</t>
    </rPh>
    <rPh sb="35" eb="37">
      <t>ボウシ</t>
    </rPh>
    <rPh sb="44" eb="46">
      <t>ジュンシュ</t>
    </rPh>
    <phoneticPr fontId="3"/>
  </si>
  <si>
    <t>　　すること。</t>
    <phoneticPr fontId="3"/>
  </si>
  <si>
    <t>　　 カード方式・カウントバック方式により決定する。</t>
    <rPh sb="6" eb="8">
      <t>ホウシキ</t>
    </rPh>
    <rPh sb="16" eb="18">
      <t>ホウシキ</t>
    </rPh>
    <rPh sb="21" eb="23">
      <t>ケッテイ</t>
    </rPh>
    <phoneticPr fontId="3"/>
  </si>
  <si>
    <t>コテージ</t>
    <phoneticPr fontId="3"/>
  </si>
  <si>
    <t>コテージ（２～４名）　　　　　　　　　６，９７０円</t>
    <rPh sb="8" eb="9">
      <t>メイ</t>
    </rPh>
    <rPh sb="24" eb="25">
      <t>エン</t>
    </rPh>
    <phoneticPr fontId="3"/>
  </si>
  <si>
    <t>コテージシングルユース　　　　　　８，０７０円</t>
    <rPh sb="22" eb="23">
      <t>エン</t>
    </rPh>
    <phoneticPr fontId="3"/>
  </si>
  <si>
    <t>　　予約すること。その場合の１人料金は１泊２食付き税込みで次の通りである。</t>
    <rPh sb="2" eb="4">
      <t>ヨヤク</t>
    </rPh>
    <rPh sb="11" eb="13">
      <t>バアイ</t>
    </rPh>
    <rPh sb="15" eb="16">
      <t>ニン</t>
    </rPh>
    <rPh sb="16" eb="18">
      <t>リョウキン</t>
    </rPh>
    <rPh sb="20" eb="21">
      <t>ハク</t>
    </rPh>
    <rPh sb="22" eb="23">
      <t>ショク</t>
    </rPh>
    <rPh sb="23" eb="24">
      <t>ツ</t>
    </rPh>
    <rPh sb="25" eb="27">
      <t>ゼイコ</t>
    </rPh>
    <rPh sb="29" eb="30">
      <t>ツギ</t>
    </rPh>
    <rPh sb="31" eb="32">
      <t>トオ</t>
    </rPh>
    <phoneticPr fontId="3"/>
  </si>
  <si>
    <t>アザリアツイン　　　　　　　　　　　　８，０７０円</t>
    <rPh sb="24" eb="25">
      <t>エン</t>
    </rPh>
    <phoneticPr fontId="3"/>
  </si>
  <si>
    <t>アザリアシングルユース　　　　　　９，１７０円</t>
    <rPh sb="22" eb="23">
      <t>エン</t>
    </rPh>
    <phoneticPr fontId="3"/>
  </si>
  <si>
    <t>(土日祝は予約状況によりお断りする場合があります。）</t>
    <rPh sb="1" eb="3">
      <t>ドニチ</t>
    </rPh>
    <rPh sb="3" eb="4">
      <t>シュク</t>
    </rPh>
    <rPh sb="5" eb="7">
      <t>ヨヤク</t>
    </rPh>
    <rPh sb="7" eb="9">
      <t>ジョウキョウ</t>
    </rPh>
    <rPh sb="13" eb="14">
      <t>コトワ</t>
    </rPh>
    <rPh sb="17" eb="19">
      <t>バアイ</t>
    </rPh>
    <phoneticPr fontId="3"/>
  </si>
  <si>
    <t>　　領収書の書き方の打合せはチェックイン時に、支払いはチェックアウト時に行うこと。</t>
    <rPh sb="2" eb="5">
      <t>リョウシュウショ</t>
    </rPh>
    <rPh sb="6" eb="7">
      <t>カ</t>
    </rPh>
    <rPh sb="8" eb="9">
      <t>カタ</t>
    </rPh>
    <rPh sb="10" eb="12">
      <t>ウチアワ</t>
    </rPh>
    <rPh sb="20" eb="21">
      <t>ジ</t>
    </rPh>
    <rPh sb="23" eb="25">
      <t>シハラ</t>
    </rPh>
    <rPh sb="34" eb="35">
      <t>ジ</t>
    </rPh>
    <rPh sb="36" eb="37">
      <t>オコナ</t>
    </rPh>
    <phoneticPr fontId="3"/>
  </si>
  <si>
    <t>【白山ヴィレッジ内のコテージ宿泊について】</t>
    <rPh sb="1" eb="3">
      <t>ハクサン</t>
    </rPh>
    <rPh sb="8" eb="9">
      <t>ナイ</t>
    </rPh>
    <phoneticPr fontId="3"/>
  </si>
  <si>
    <t>（１）白山ヴィレッジ宿泊を希望される場合は希望日に○を付けてください。　　　　９日　／　１０日　／　１１日</t>
    <rPh sb="3" eb="5">
      <t>ハクサン</t>
    </rPh>
    <rPh sb="10" eb="12">
      <t>シュクハク</t>
    </rPh>
    <rPh sb="13" eb="15">
      <t>キボウ</t>
    </rPh>
    <rPh sb="18" eb="20">
      <t>バアイ</t>
    </rPh>
    <rPh sb="21" eb="24">
      <t>キボウビ</t>
    </rPh>
    <rPh sb="27" eb="28">
      <t>ツ</t>
    </rPh>
    <rPh sb="40" eb="41">
      <t>ニチ</t>
    </rPh>
    <rPh sb="46" eb="47">
      <t>ニチ</t>
    </rPh>
    <rPh sb="52" eb="53">
      <t>ニチ</t>
    </rPh>
    <phoneticPr fontId="3"/>
  </si>
  <si>
    <t>※コテージ宿泊は引率者が保護者の場合、選手と同室とします。</t>
    <rPh sb="5" eb="7">
      <t>シュクハク</t>
    </rPh>
    <rPh sb="8" eb="11">
      <t>インソツシャ</t>
    </rPh>
    <rPh sb="12" eb="15">
      <t>ホゴシャ</t>
    </rPh>
    <rPh sb="16" eb="18">
      <t>バアイ</t>
    </rPh>
    <rPh sb="19" eb="21">
      <t>センシュ</t>
    </rPh>
    <rPh sb="22" eb="24">
      <t>ドウシツ</t>
    </rPh>
    <phoneticPr fontId="3"/>
  </si>
  <si>
    <t>※コテージ宿泊は教員が引率する場合、教員同士の相部屋、選手は選手同士の相部屋となります。</t>
    <rPh sb="5" eb="7">
      <t>シュクハク</t>
    </rPh>
    <rPh sb="8" eb="10">
      <t>キョウイン</t>
    </rPh>
    <rPh sb="11" eb="13">
      <t>インソツ</t>
    </rPh>
    <rPh sb="15" eb="17">
      <t>バアイ</t>
    </rPh>
    <rPh sb="18" eb="20">
      <t>キョウイン</t>
    </rPh>
    <rPh sb="20" eb="22">
      <t>ドウシ</t>
    </rPh>
    <rPh sb="23" eb="26">
      <t>アイベヤ</t>
    </rPh>
    <rPh sb="27" eb="29">
      <t>センシュ</t>
    </rPh>
    <rPh sb="30" eb="32">
      <t>センシュ</t>
    </rPh>
    <rPh sb="32" eb="34">
      <t>ドウシ</t>
    </rPh>
    <rPh sb="35" eb="38">
      <t>アイベヤ</t>
    </rPh>
    <phoneticPr fontId="3"/>
  </si>
  <si>
    <t>（２）白山ヴィレッジ宿泊のホテル希望に○を付けてください。　　　コテージ　／　コテージシングルユース</t>
    <rPh sb="3" eb="5">
      <t>ハクサン</t>
    </rPh>
    <rPh sb="10" eb="12">
      <t>シュクハク</t>
    </rPh>
    <rPh sb="16" eb="18">
      <t>キボウ</t>
    </rPh>
    <rPh sb="21" eb="22">
      <t>ツ</t>
    </rPh>
    <phoneticPr fontId="3"/>
  </si>
  <si>
    <t>アザリアツイン　／　アザリアシングルユース</t>
    <phoneticPr fontId="3"/>
  </si>
  <si>
    <t>希望ホテル</t>
    <rPh sb="0" eb="2">
      <t>キボウ</t>
    </rPh>
    <phoneticPr fontId="3"/>
  </si>
  <si>
    <t>計</t>
    <rPh sb="0" eb="1">
      <t>ケイ</t>
    </rPh>
    <phoneticPr fontId="3"/>
  </si>
  <si>
    <t>女</t>
    <rPh sb="0" eb="1">
      <t>オンナ</t>
    </rPh>
    <phoneticPr fontId="3"/>
  </si>
  <si>
    <t>男</t>
    <rPh sb="0" eb="1">
      <t>オトコ</t>
    </rPh>
    <phoneticPr fontId="3"/>
  </si>
  <si>
    <t>希望ホテル</t>
    <rPh sb="0" eb="2">
      <t>キボウ</t>
    </rPh>
    <phoneticPr fontId="3"/>
  </si>
  <si>
    <t>コテージシングルユース</t>
    <phoneticPr fontId="3"/>
  </si>
  <si>
    <t>アザリアツイン</t>
    <phoneticPr fontId="3"/>
  </si>
  <si>
    <t>アザリアシングルユース</t>
    <phoneticPr fontId="3"/>
  </si>
  <si>
    <t>【白山ヴィレッジの宿泊について】　　　　※コテージは相部屋となります。</t>
    <rPh sb="1" eb="3">
      <t>ハクサン</t>
    </rPh>
    <rPh sb="26" eb="29">
      <t>アイベヤ</t>
    </rPh>
    <phoneticPr fontId="3"/>
  </si>
  <si>
    <t>（１）白山ヴィレッジ宿泊を希望する場合、宿泊人数、希望ホテルを記入してください。</t>
    <rPh sb="3" eb="5">
      <t>ハクサン</t>
    </rPh>
    <rPh sb="10" eb="12">
      <t>シュクハク</t>
    </rPh>
    <rPh sb="13" eb="15">
      <t>キボウ</t>
    </rPh>
    <rPh sb="17" eb="19">
      <t>バアイ</t>
    </rPh>
    <rPh sb="20" eb="22">
      <t>シュクハク</t>
    </rPh>
    <rPh sb="22" eb="24">
      <t>ニンズウ</t>
    </rPh>
    <rPh sb="25" eb="27">
      <t>キボウ</t>
    </rPh>
    <rPh sb="31" eb="33">
      <t>キニュウ</t>
    </rPh>
    <phoneticPr fontId="3"/>
  </si>
  <si>
    <t>選手宿泊人数</t>
    <rPh sb="0" eb="2">
      <t>センシュ</t>
    </rPh>
    <rPh sb="2" eb="4">
      <t>シュクハク</t>
    </rPh>
    <rPh sb="4" eb="6">
      <t>ニンズウ</t>
    </rPh>
    <phoneticPr fontId="3"/>
  </si>
  <si>
    <t>引率宿泊人数</t>
    <rPh sb="0" eb="2">
      <t>インソツ</t>
    </rPh>
    <rPh sb="2" eb="4">
      <t>シュクハク</t>
    </rPh>
    <rPh sb="4" eb="6">
      <t>ニンズウ</t>
    </rPh>
    <phoneticPr fontId="3"/>
  </si>
  <si>
    <t>令和３年３月１１日（木）　　　大会１日目</t>
    <rPh sb="0" eb="2">
      <t>レイワ</t>
    </rPh>
    <rPh sb="10" eb="11">
      <t>モク</t>
    </rPh>
    <phoneticPr fontId="3"/>
  </si>
  <si>
    <r>
      <rPr>
        <b/>
        <sz val="10"/>
        <rFont val="ＭＳ Ｐゴシック"/>
        <family val="3"/>
        <charset val="128"/>
      </rPr>
      <t>文部科学大臣楯争奪</t>
    </r>
    <r>
      <rPr>
        <b/>
        <sz val="14"/>
        <rFont val="ＭＳ Ｐゴシック"/>
        <family val="3"/>
        <charset val="128"/>
      </rPr>
      <t xml:space="preserve">
第４１回全国高等学校ゴルフ選手権春季大会中部地区予選</t>
    </r>
    <rPh sb="0" eb="2">
      <t>モンブ</t>
    </rPh>
    <rPh sb="2" eb="4">
      <t>カガク</t>
    </rPh>
    <rPh sb="4" eb="6">
      <t>ダイジン</t>
    </rPh>
    <rPh sb="6" eb="7">
      <t>タテ</t>
    </rPh>
    <rPh sb="7" eb="9">
      <t>ソウダツ</t>
    </rPh>
    <rPh sb="10" eb="11">
      <t>ダイ</t>
    </rPh>
    <rPh sb="11" eb="12">
      <t>ダイ</t>
    </rPh>
    <phoneticPr fontId="3"/>
  </si>
  <si>
    <t>兼　　第４３回中部高等学校ゴルフ選手権春季大会</t>
    <rPh sb="0" eb="1">
      <t>ケン</t>
    </rPh>
    <phoneticPr fontId="3"/>
  </si>
  <si>
    <t>（２）使用ティーマーカーは男子は青色、女子は白色とする。</t>
    <rPh sb="3" eb="5">
      <t>シヨウ</t>
    </rPh>
    <rPh sb="16" eb="17">
      <t>アオ</t>
    </rPh>
    <rPh sb="17" eb="18">
      <t>イロ</t>
    </rPh>
    <rPh sb="22" eb="23">
      <t>シロ</t>
    </rPh>
    <rPh sb="23" eb="24">
      <t>イロ</t>
    </rPh>
    <phoneticPr fontId="4"/>
  </si>
  <si>
    <t>参加費２４，０００円　※金額に含まれる料金（全て税込み金額３日間分）</t>
    <rPh sb="0" eb="3">
      <t>サンカヒ</t>
    </rPh>
    <phoneticPr fontId="3"/>
  </si>
  <si>
    <t>※１６：００「レストラン」にて監督者会議</t>
    <rPh sb="15" eb="18">
      <t>カントクシャ</t>
    </rPh>
    <rPh sb="18" eb="20">
      <t>カイギ</t>
    </rPh>
    <phoneticPr fontId="3"/>
  </si>
  <si>
    <t>８：００：</t>
    <phoneticPr fontId="3"/>
  </si>
  <si>
    <t>８：００</t>
    <phoneticPr fontId="3"/>
  </si>
  <si>
    <t>７：２０</t>
    <phoneticPr fontId="3"/>
  </si>
  <si>
    <t>　　 選手名で振り込むこと。</t>
    <rPh sb="3" eb="6">
      <t>センシュメイ</t>
    </rPh>
    <phoneticPr fontId="3"/>
  </si>
  <si>
    <t>注意②　キャディバッグは各自でマスター室付近の指定のバック置き場に運ぶこと。</t>
    <rPh sb="0" eb="2">
      <t>チュウイ</t>
    </rPh>
    <rPh sb="12" eb="14">
      <t>カクジ</t>
    </rPh>
    <rPh sb="19" eb="20">
      <t>シツ</t>
    </rPh>
    <rPh sb="20" eb="22">
      <t>フキン</t>
    </rPh>
    <rPh sb="23" eb="25">
      <t>シテイ</t>
    </rPh>
    <rPh sb="29" eb="30">
      <t>オ</t>
    </rPh>
    <rPh sb="31" eb="32">
      <t>バ</t>
    </rPh>
    <rPh sb="33" eb="34">
      <t>ハコ</t>
    </rPh>
    <phoneticPr fontId="3"/>
  </si>
  <si>
    <t>　　プレーオフはホールバイホールにより行い使用ホールはNo1～No9 の繰り返しとする。</t>
    <rPh sb="19" eb="20">
      <t>オコナ</t>
    </rPh>
    <rPh sb="21" eb="23">
      <t>シヨウ</t>
    </rPh>
    <rPh sb="36" eb="37">
      <t>ク</t>
    </rPh>
    <rPh sb="38" eb="39">
      <t>カエ</t>
    </rPh>
    <phoneticPr fontId="3"/>
  </si>
  <si>
    <t>（２）新型コロナ感染拡大防止ガイドラインを厳守すること。※クラブハウス内はマスク着用のこと。</t>
    <rPh sb="3" eb="5">
      <t>シンガタ</t>
    </rPh>
    <rPh sb="8" eb="10">
      <t>カンセン</t>
    </rPh>
    <rPh sb="10" eb="12">
      <t>カクダイ</t>
    </rPh>
    <rPh sb="12" eb="14">
      <t>ボウシ</t>
    </rPh>
    <rPh sb="21" eb="23">
      <t>ゲンシュ</t>
    </rPh>
    <rPh sb="35" eb="36">
      <t>ナイ</t>
    </rPh>
    <rPh sb="40" eb="42">
      <t>チャクヨウ</t>
    </rPh>
    <phoneticPr fontId="3"/>
  </si>
  <si>
    <t>（３）バンカー練習場は使用することができない。</t>
    <rPh sb="7" eb="10">
      <t>レンシュウジョウ</t>
    </rPh>
    <rPh sb="11" eb="13">
      <t>シヨウ</t>
    </rPh>
    <phoneticPr fontId="3"/>
  </si>
  <si>
    <t>（２）アプローチ、パター練習場は指定の練習グリーンを使用すること。※１６：００まで使用できる。</t>
    <rPh sb="12" eb="15">
      <t>レンシュウジョウ</t>
    </rPh>
    <rPh sb="16" eb="18">
      <t>シテイ</t>
    </rPh>
    <rPh sb="19" eb="21">
      <t>レンシュウ</t>
    </rPh>
    <rPh sb="26" eb="28">
      <t>シヨウ</t>
    </rPh>
    <rPh sb="41" eb="43">
      <t>シヨウ</t>
    </rPh>
    <phoneticPr fontId="3"/>
  </si>
  <si>
    <t>１５</t>
    <phoneticPr fontId="3"/>
  </si>
  <si>
    <t>当日提出物</t>
    <rPh sb="0" eb="2">
      <t>トウジツ</t>
    </rPh>
    <rPh sb="2" eb="4">
      <t>テイシュツ</t>
    </rPh>
    <rPh sb="4" eb="5">
      <t>ブツ</t>
    </rPh>
    <phoneticPr fontId="3"/>
  </si>
  <si>
    <t>（１）ｺﾞﾙﾌ場利用に関する証明書１通とゴルフ場利用税非課税申請書３通、生徒手帳または保険証のコピー</t>
    <rPh sb="11" eb="12">
      <t>カン</t>
    </rPh>
    <rPh sb="34" eb="35">
      <t>ツウ</t>
    </rPh>
    <phoneticPr fontId="3"/>
  </si>
  <si>
    <t>（２）女子の部は、『　１７名　』までの選手とする。</t>
    <rPh sb="6" eb="7">
      <t>ブ</t>
    </rPh>
    <rPh sb="13" eb="14">
      <t>メイ</t>
    </rPh>
    <rPh sb="19" eb="21">
      <t>センシュ</t>
    </rPh>
    <phoneticPr fontId="3"/>
  </si>
  <si>
    <t>（２）毎日、体調管理チェックシートに必要事項を記入の上、ゴルフ場フロント受付へ提出すること。</t>
    <rPh sb="3" eb="5">
      <t>マイニチ</t>
    </rPh>
    <rPh sb="6" eb="8">
      <t>タイチョウ</t>
    </rPh>
    <rPh sb="8" eb="10">
      <t>カンリ</t>
    </rPh>
    <rPh sb="18" eb="20">
      <t>ヒツヨウ</t>
    </rPh>
    <rPh sb="20" eb="22">
      <t>ジコウ</t>
    </rPh>
    <rPh sb="23" eb="25">
      <t>キニュウ</t>
    </rPh>
    <rPh sb="26" eb="27">
      <t>ウエ</t>
    </rPh>
    <rPh sb="31" eb="32">
      <t>ジョウ</t>
    </rPh>
    <rPh sb="36" eb="38">
      <t>ウケツケ</t>
    </rPh>
    <rPh sb="39" eb="41">
      <t>テイシュツ</t>
    </rPh>
    <phoneticPr fontId="3"/>
  </si>
  <si>
    <t>　　を公式指定ラウンド日にゴルフ場フロント受付へ提出すること。</t>
    <rPh sb="3" eb="5">
      <t>コウシキ</t>
    </rPh>
    <rPh sb="5" eb="7">
      <t>シテイ</t>
    </rPh>
    <rPh sb="16" eb="17">
      <t>ジョウ</t>
    </rPh>
    <rPh sb="21" eb="23">
      <t>ウケツケ</t>
    </rPh>
    <rPh sb="24" eb="26">
      <t>テイシュツ</t>
    </rPh>
    <phoneticPr fontId="3"/>
  </si>
  <si>
    <r>
      <t>（２）参加費費用（24,000</t>
    </r>
    <r>
      <rPr>
        <sz val="12"/>
        <color indexed="8"/>
        <rFont val="ＭＳ Ｐ明朝"/>
        <family val="1"/>
        <charset val="128"/>
      </rPr>
      <t>円／人）は団体加盟校は大会前日までに学校名で一括振込みで、個人登録者は</t>
    </r>
    <rPh sb="3" eb="6">
      <t>サンカヒ</t>
    </rPh>
    <rPh sb="15" eb="16">
      <t>エン</t>
    </rPh>
    <rPh sb="17" eb="18">
      <t>ニン</t>
    </rPh>
    <rPh sb="20" eb="22">
      <t>ダンタイ</t>
    </rPh>
    <rPh sb="22" eb="24">
      <t>カメイ</t>
    </rPh>
    <rPh sb="24" eb="25">
      <t>コウ</t>
    </rPh>
    <rPh sb="26" eb="28">
      <t>タイカイ</t>
    </rPh>
    <rPh sb="28" eb="30">
      <t>ゼンジツ</t>
    </rPh>
    <rPh sb="33" eb="36">
      <t>ガッコウメイ</t>
    </rPh>
    <rPh sb="37" eb="39">
      <t>イッカツ</t>
    </rPh>
    <rPh sb="39" eb="41">
      <t>フリコ</t>
    </rPh>
    <rPh sb="44" eb="46">
      <t>コジン</t>
    </rPh>
    <rPh sb="46" eb="48">
      <t>トウロク</t>
    </rPh>
    <rPh sb="48" eb="49">
      <t>シャ</t>
    </rPh>
    <phoneticPr fontId="3"/>
  </si>
  <si>
    <t>（１）申込用紙（公印なしでも可）を 令和３年２月２６日（金）必着大会事務局へメールにて送信すること。</t>
    <rPh sb="8" eb="10">
      <t>コウイン</t>
    </rPh>
    <rPh sb="14" eb="15">
      <t>カ</t>
    </rPh>
    <rPh sb="43" eb="45">
      <t>ソウシン</t>
    </rPh>
    <phoneticPr fontId="3"/>
  </si>
  <si>
    <t>（３）公印を押印した申込用紙を大会本部へ提出すること。</t>
    <rPh sb="3" eb="5">
      <t>コウイン</t>
    </rPh>
    <rPh sb="6" eb="8">
      <t>オウイン</t>
    </rPh>
    <rPh sb="10" eb="12">
      <t>モウシコミ</t>
    </rPh>
    <rPh sb="12" eb="14">
      <t>ヨウシ</t>
    </rPh>
    <rPh sb="15" eb="17">
      <t>タイカイ</t>
    </rPh>
    <rPh sb="17" eb="19">
      <t>ホンブ</t>
    </rPh>
    <rPh sb="20" eb="22">
      <t>テイシュツ</t>
    </rPh>
    <phoneticPr fontId="3"/>
  </si>
  <si>
    <t>（１）男子の部は、シード選手を除く『　２１名　』までの選手とする。</t>
    <rPh sb="6" eb="7">
      <t>ブ</t>
    </rPh>
    <rPh sb="12" eb="14">
      <t>センシュ</t>
    </rPh>
    <rPh sb="15" eb="16">
      <t>ノゾ</t>
    </rPh>
    <rPh sb="21" eb="22">
      <t>メイ</t>
    </rPh>
    <rPh sb="27" eb="29">
      <t>センシュ</t>
    </rPh>
    <phoneticPr fontId="3"/>
  </si>
  <si>
    <t>※カートを必ず使用し、自動車免許を有する者が運転すること。（運転手カートフィー1,100円）</t>
    <rPh sb="5" eb="6">
      <t>カナラ</t>
    </rPh>
    <rPh sb="7" eb="9">
      <t>シヨウ</t>
    </rPh>
    <rPh sb="11" eb="14">
      <t>ジドウシャ</t>
    </rPh>
    <rPh sb="14" eb="16">
      <t>メンキョ</t>
    </rPh>
    <rPh sb="17" eb="18">
      <t>ユウ</t>
    </rPh>
    <rPh sb="20" eb="21">
      <t>モノ</t>
    </rPh>
    <rPh sb="22" eb="24">
      <t>ウンテン</t>
    </rPh>
    <rPh sb="30" eb="33">
      <t>ウンテンシュ</t>
    </rPh>
    <rPh sb="40" eb="45">
      <t>１００エン</t>
    </rPh>
    <phoneticPr fontId="3"/>
  </si>
  <si>
    <t>　ただし、3組以上の場合は各学校の先頭と最後尾にカートを使用し、挟まれた組はセルフバックでプレーする</t>
    <rPh sb="6" eb="9">
      <t>クミイジョウ</t>
    </rPh>
    <rPh sb="10" eb="12">
      <t>バアイ</t>
    </rPh>
    <rPh sb="13" eb="16">
      <t>カクガッコウ</t>
    </rPh>
    <rPh sb="17" eb="19">
      <t>セントウ</t>
    </rPh>
    <rPh sb="20" eb="23">
      <t>サイコウビ</t>
    </rPh>
    <rPh sb="28" eb="30">
      <t>シヨウ</t>
    </rPh>
    <rPh sb="32" eb="33">
      <t>ハサ</t>
    </rPh>
    <rPh sb="36" eb="37">
      <t>クミ</t>
    </rPh>
    <phoneticPr fontId="3"/>
  </si>
  <si>
    <t>　ことができる。</t>
    <phoneticPr fontId="3"/>
  </si>
  <si>
    <t>※申し込みは直接「三重フェニックスゴルフコース」にし、この料金は１月４日～３月９日までとする。</t>
    <rPh sb="9" eb="11">
      <t>ミエ</t>
    </rPh>
    <rPh sb="29" eb="31">
      <t>リョウキン</t>
    </rPh>
    <rPh sb="33" eb="34">
      <t>ガツ</t>
    </rPh>
    <rPh sb="35" eb="36">
      <t>ニチ</t>
    </rPh>
    <rPh sb="38" eb="39">
      <t>ガツ</t>
    </rPh>
    <rPh sb="40" eb="41">
      <t>ニチ</t>
    </rPh>
    <phoneticPr fontId="3"/>
  </si>
  <si>
    <t>※必ずティーマークの設置してあるティイングエリアを使用すること。</t>
    <rPh sb="1" eb="2">
      <t>カナラ</t>
    </rPh>
    <rPh sb="10" eb="12">
      <t>セッチ</t>
    </rPh>
    <rPh sb="25" eb="27">
      <t>シヨウ</t>
    </rPh>
    <phoneticPr fontId="3"/>
  </si>
  <si>
    <t>※土・日・祝日のツーサムプレーは2,750円（税込み）の追加料金が掛かる。</t>
    <rPh sb="1" eb="2">
      <t>ツチ</t>
    </rPh>
    <rPh sb="3" eb="4">
      <t>ニチ</t>
    </rPh>
    <rPh sb="5" eb="7">
      <t>シュクジツ</t>
    </rPh>
    <rPh sb="21" eb="22">
      <t>エン</t>
    </rPh>
    <rPh sb="23" eb="25">
      <t>ゼイコ</t>
    </rPh>
    <rPh sb="28" eb="30">
      <t>ツイカ</t>
    </rPh>
    <rPh sb="30" eb="32">
      <t>リョウキン</t>
    </rPh>
    <rPh sb="33" eb="34">
      <t>カ</t>
    </rPh>
    <phoneticPr fontId="3"/>
  </si>
  <si>
    <t>　下記の者は本校生徒であり、本大会に参加することを認め、参加申し込みをいたします。</t>
    <rPh sb="4" eb="5">
      <t>モノ</t>
    </rPh>
    <rPh sb="14" eb="15">
      <t>ホン</t>
    </rPh>
    <rPh sb="28" eb="30">
      <t>サンカ</t>
    </rPh>
    <phoneticPr fontId="3"/>
  </si>
  <si>
    <t>注意④　公式指定ラウンドは引率顧問の同伴プレーはできない。</t>
    <phoneticPr fontId="3"/>
  </si>
  <si>
    <t>　　　　　※代表顧問はスタート30分前にはゴルフ場フロントで受付し、スタートに間に合わせること。</t>
    <rPh sb="6" eb="8">
      <t>ダイヒョウ</t>
    </rPh>
    <rPh sb="8" eb="10">
      <t>コモン</t>
    </rPh>
    <phoneticPr fontId="3"/>
  </si>
  <si>
    <t>　　　　　※代表顧問はスタート30分前にはゴルフ場フロントで受付し、スタートに間に合わせること。</t>
    <rPh sb="6" eb="10">
      <t>ダイヒョウコモン</t>
    </rPh>
    <phoneticPr fontId="3"/>
  </si>
  <si>
    <t>注意⑤　ロッカーキーは毎日、顧問がまとめてゴルフ場フロントに返却すること。※個人的な精算をすること。</t>
    <rPh sb="11" eb="13">
      <t>マイニチ</t>
    </rPh>
    <rPh sb="14" eb="16">
      <t>コモン</t>
    </rPh>
    <rPh sb="24" eb="25">
      <t>ジョウ</t>
    </rPh>
    <rPh sb="30" eb="32">
      <t>ヘンキャク</t>
    </rPh>
    <rPh sb="38" eb="41">
      <t>コジンテキ</t>
    </rPh>
    <rPh sb="42" eb="44">
      <t>セイサン</t>
    </rPh>
    <phoneticPr fontId="3"/>
  </si>
  <si>
    <t>（１）コース内に打球練習場はありません。</t>
    <rPh sb="6" eb="7">
      <t>ナイ</t>
    </rPh>
    <rPh sb="8" eb="10">
      <t>ダキュウ</t>
    </rPh>
    <rPh sb="10" eb="12">
      <t>レンシュウ</t>
    </rPh>
    <rPh sb="12" eb="13">
      <t>ジョウ</t>
    </rPh>
    <phoneticPr fontId="3"/>
  </si>
  <si>
    <t>団体加盟校顧問が予約し、次の条件（※）で利用する場合は1000円分昼食付で平日4,980円・土日祝8,830円で利用できる。</t>
    <rPh sb="0" eb="2">
      <t>ダンタイ</t>
    </rPh>
    <rPh sb="2" eb="5">
      <t>カメイコウ</t>
    </rPh>
    <rPh sb="5" eb="7">
      <t>コモン</t>
    </rPh>
    <rPh sb="8" eb="10">
      <t>ヨヤク</t>
    </rPh>
    <rPh sb="12" eb="13">
      <t>ツギ</t>
    </rPh>
    <rPh sb="14" eb="16">
      <t>ジョウケン</t>
    </rPh>
    <rPh sb="20" eb="22">
      <t>リヨウ</t>
    </rPh>
    <rPh sb="24" eb="26">
      <t>バアイ</t>
    </rPh>
    <rPh sb="31" eb="33">
      <t>エンブン</t>
    </rPh>
    <rPh sb="33" eb="35">
      <t>チュウショク</t>
    </rPh>
    <rPh sb="35" eb="36">
      <t>ツキ</t>
    </rPh>
    <rPh sb="37" eb="39">
      <t>ヘイジツ</t>
    </rPh>
    <rPh sb="44" eb="45">
      <t>エン</t>
    </rPh>
    <rPh sb="46" eb="48">
      <t>ドニチ</t>
    </rPh>
    <rPh sb="48" eb="49">
      <t>シュク</t>
    </rPh>
    <rPh sb="54" eb="55">
      <t>エン</t>
    </rPh>
    <rPh sb="56" eb="58">
      <t>リヨウ</t>
    </rPh>
    <phoneticPr fontId="3"/>
  </si>
  <si>
    <r>
      <t>（３）</t>
    </r>
    <r>
      <rPr>
        <b/>
        <sz val="12"/>
        <rFont val="ＭＳ Ｐ明朝"/>
        <family val="1"/>
        <charset val="128"/>
      </rPr>
      <t>ギャラリーのクラブハウス及びコースへの立入りは禁止する。</t>
    </r>
    <r>
      <rPr>
        <sz val="12"/>
        <rFont val="ＭＳ Ｐ明朝"/>
        <family val="1"/>
        <charset val="128"/>
      </rPr>
      <t>ただし、駐車場車内で待機し、</t>
    </r>
    <rPh sb="15" eb="16">
      <t>オヨ</t>
    </rPh>
    <rPh sb="22" eb="24">
      <t>タチイ</t>
    </rPh>
    <rPh sb="26" eb="28">
      <t>キンシ</t>
    </rPh>
    <rPh sb="35" eb="38">
      <t>チュウシャジョウ</t>
    </rPh>
    <rPh sb="38" eb="40">
      <t>シャナイ</t>
    </rPh>
    <rPh sb="41" eb="43">
      <t>タイキ</t>
    </rPh>
    <phoneticPr fontId="3"/>
  </si>
  <si>
    <t>注意①　大会受付は「各学校代表顧問１名が行いゴルフ場フロントのみ」とする。ロッカーキーは各選手</t>
    <rPh sb="4" eb="6">
      <t>タイカイ</t>
    </rPh>
    <rPh sb="6" eb="8">
      <t>ウケツケ</t>
    </rPh>
    <rPh sb="10" eb="13">
      <t>カクガッコウ</t>
    </rPh>
    <rPh sb="13" eb="15">
      <t>ダイヒョウ</t>
    </rPh>
    <rPh sb="15" eb="17">
      <t>コモン</t>
    </rPh>
    <rPh sb="18" eb="19">
      <t>メイ</t>
    </rPh>
    <rPh sb="20" eb="21">
      <t>オコナ</t>
    </rPh>
    <rPh sb="25" eb="26">
      <t>ジョウ</t>
    </rPh>
    <rPh sb="44" eb="45">
      <t>カク</t>
    </rPh>
    <rPh sb="45" eb="47">
      <t>センシュ</t>
    </rPh>
    <phoneticPr fontId="4"/>
  </si>
  <si>
    <t>　　　　　　が配布場所から持っていくこと。</t>
    <rPh sb="7" eb="11">
      <t>ハイフバショ</t>
    </rPh>
    <rPh sb="13" eb="14">
      <t>モ</t>
    </rPh>
    <phoneticPr fontId="3"/>
  </si>
  <si>
    <t>また、大会出場選手で個人加盟者も次の条件（※）を守り特別料金で利用することができる。保護者はビジターフィーとする。</t>
    <rPh sb="3" eb="5">
      <t>タイカイ</t>
    </rPh>
    <rPh sb="5" eb="7">
      <t>シュツジョウ</t>
    </rPh>
    <rPh sb="7" eb="9">
      <t>センシュ</t>
    </rPh>
    <rPh sb="10" eb="15">
      <t>コジンカメイシャ</t>
    </rPh>
    <rPh sb="16" eb="17">
      <t>ツギ</t>
    </rPh>
    <rPh sb="18" eb="20">
      <t>ジョウケン</t>
    </rPh>
    <rPh sb="24" eb="25">
      <t>マモ</t>
    </rPh>
    <rPh sb="26" eb="30">
      <t>トクベツリョウキン</t>
    </rPh>
    <rPh sb="31" eb="33">
      <t>リヨウ</t>
    </rPh>
    <rPh sb="42" eb="45">
      <t>ホゴシャ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</si>
</sst>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quot;月&quot;d&quot;日&quot;;@"/>
    <numFmt numFmtId="177" formatCode="#"/>
    <numFmt numFmtId="178" formatCode="yyyy&quot;年&quot;m&quot;月&quot;d&quot;日&quot;;@"/>
    <numFmt numFmtId="179" formatCode="yyyy&quot;年&quot;m&quot;月&quot;;@"/>
    <numFmt numFmtId="180" formatCode="###"/>
    <numFmt numFmtId="181" formatCode="\(\ ##&quot;歳&quot;\)"/>
    <numFmt numFmtId="182" formatCode="##############"/>
    <numFmt numFmtId="183" formatCode="[&lt;=999]000;[&lt;=9999]000\-00;000\-0000"/>
  </numFmts>
  <fonts count="36">
    <font>
      <sz val="11"/>
      <name val="ＪＳＰゴシック"/>
      <family val="3"/>
      <charset val="128"/>
    </font>
    <font>
      <sz val="11"/>
      <name val="ＭＳ Ｐゴシック"/>
      <family val="3"/>
      <charset val="128"/>
    </font>
    <font>
      <sz val="12"/>
      <name val="ＭＳ Ｐ明朝"/>
      <family val="1"/>
      <charset val="128"/>
    </font>
    <font>
      <sz val="6"/>
      <name val="ＪＳ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5"/>
      <name val="ＭＳ Ｐゴシック"/>
      <family val="3"/>
      <charset val="128"/>
    </font>
    <font>
      <sz val="10.5"/>
      <name val="ＭＳ Ｐ明朝"/>
      <family val="1"/>
      <charset val="128"/>
    </font>
    <font>
      <sz val="20"/>
      <name val="ＭＳ Ｐゴシック"/>
      <family val="3"/>
      <charset val="128"/>
    </font>
    <font>
      <sz val="24"/>
      <name val="ＭＳ Ｐゴシック"/>
      <family val="3"/>
      <charset val="128"/>
    </font>
    <font>
      <sz val="14"/>
      <name val="ＭＳ Ｐ明朝"/>
      <family val="1"/>
      <charset val="128"/>
    </font>
    <font>
      <sz val="16"/>
      <name val="ＭＳ Ｐ明朝"/>
      <family val="1"/>
      <charset val="128"/>
    </font>
    <font>
      <sz val="12"/>
      <name val="ＭＳ 明朝"/>
      <family val="1"/>
      <charset val="128"/>
    </font>
    <font>
      <sz val="9"/>
      <name val="ＭＳ Ｐ明朝"/>
      <family val="1"/>
      <charset val="128"/>
    </font>
    <font>
      <b/>
      <sz val="11"/>
      <name val="ＭＳ Ｐゴシック"/>
      <family val="3"/>
      <charset val="128"/>
    </font>
    <font>
      <sz val="12"/>
      <color indexed="8"/>
      <name val="ＭＳ Ｐ明朝"/>
      <family val="1"/>
      <charset val="128"/>
    </font>
    <font>
      <sz val="9"/>
      <name val="ＭＳ Ｐゴシック"/>
      <family val="3"/>
      <charset val="128"/>
    </font>
    <font>
      <sz val="12"/>
      <color theme="1"/>
      <name val="ＭＳ Ｐ明朝"/>
      <family val="1"/>
      <charset val="128"/>
    </font>
    <font>
      <b/>
      <sz val="12"/>
      <color rgb="FFFF0000"/>
      <name val="ＭＳ Ｐ明朝"/>
      <family val="1"/>
      <charset val="128"/>
    </font>
    <font>
      <sz val="10"/>
      <name val="ＭＳ Ｐ明朝"/>
      <family val="1"/>
      <charset val="128"/>
    </font>
    <font>
      <b/>
      <sz val="14"/>
      <name val="ＭＳ Ｐゴシック"/>
      <family val="3"/>
      <charset val="128"/>
    </font>
    <font>
      <b/>
      <sz val="12"/>
      <name val="ＭＳ Ｐ明朝"/>
      <family val="1"/>
      <charset val="128"/>
    </font>
    <font>
      <sz val="20"/>
      <name val="ＭＳ Ｐ明朝"/>
      <family val="1"/>
      <charset val="128"/>
    </font>
    <font>
      <sz val="18"/>
      <name val="ＭＳ Ｐ明朝"/>
      <family val="1"/>
      <charset val="128"/>
    </font>
    <font>
      <b/>
      <sz val="16"/>
      <name val="ＭＳ Ｐ明朝"/>
      <family val="1"/>
      <charset val="128"/>
    </font>
    <font>
      <u/>
      <sz val="14"/>
      <name val="ＭＳ Ｐ明朝"/>
      <family val="1"/>
      <charset val="128"/>
    </font>
    <font>
      <b/>
      <sz val="14"/>
      <name val="ＭＳ Ｐ明朝"/>
      <family val="1"/>
      <charset val="128"/>
    </font>
    <font>
      <b/>
      <sz val="9"/>
      <color indexed="81"/>
      <name val="ＭＳ Ｐゴシック"/>
      <family val="3"/>
      <charset val="128"/>
    </font>
    <font>
      <b/>
      <sz val="14"/>
      <color indexed="81"/>
      <name val="ＭＳ Ｐゴシック"/>
      <family val="3"/>
      <charset val="128"/>
    </font>
    <font>
      <b/>
      <sz val="11"/>
      <color rgb="FFFF0000"/>
      <name val="ＭＳ Ｐ明朝"/>
      <family val="1"/>
      <charset val="128"/>
    </font>
    <font>
      <sz val="18"/>
      <name val="ＭＳ 明朝"/>
      <family val="1"/>
      <charset val="128"/>
    </font>
    <font>
      <sz val="12"/>
      <color rgb="FF00B0F0"/>
      <name val="ＭＳ Ｐ明朝"/>
      <family val="1"/>
      <charset val="128"/>
    </font>
    <font>
      <b/>
      <sz val="10"/>
      <name val="ＭＳ Ｐゴシック"/>
      <family val="3"/>
      <charset val="128"/>
    </font>
  </fonts>
  <fills count="3">
    <fill>
      <patternFill patternType="none"/>
    </fill>
    <fill>
      <patternFill patternType="gray125"/>
    </fill>
    <fill>
      <patternFill patternType="solid">
        <fgColor indexed="9"/>
        <bgColor indexed="64"/>
      </patternFill>
    </fill>
  </fills>
  <borders count="86">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right style="double">
        <color indexed="64"/>
      </right>
      <top style="double">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double">
        <color indexed="64"/>
      </right>
      <top/>
      <bottom/>
      <diagonal/>
    </border>
    <border>
      <left/>
      <right style="double">
        <color indexed="64"/>
      </right>
      <top/>
      <bottom style="double">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bottom style="dotted">
        <color indexed="64"/>
      </bottom>
      <diagonal/>
    </border>
    <border>
      <left/>
      <right style="dotted">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dotted">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1" fillId="0" borderId="0"/>
    <xf numFmtId="0" fontId="1" fillId="0" borderId="0"/>
    <xf numFmtId="0" fontId="1" fillId="0" borderId="0">
      <alignment vertical="center"/>
    </xf>
  </cellStyleXfs>
  <cellXfs count="398">
    <xf numFmtId="0" fontId="0" fillId="0" borderId="0" xfId="0"/>
    <xf numFmtId="49" fontId="2" fillId="0" borderId="0" xfId="0" applyNumberFormat="1" applyFont="1" applyAlignment="1">
      <alignment vertical="center"/>
    </xf>
    <xf numFmtId="49" fontId="2" fillId="0" borderId="0" xfId="1" applyNumberFormat="1" applyFont="1" applyAlignment="1">
      <alignment vertical="center"/>
    </xf>
    <xf numFmtId="49" fontId="2" fillId="0" borderId="0" xfId="0" applyNumberFormat="1" applyFont="1" applyAlignment="1">
      <alignment horizontal="left" vertical="center"/>
    </xf>
    <xf numFmtId="49" fontId="2" fillId="0" borderId="0" xfId="1" applyNumberFormat="1" applyFont="1" applyAlignment="1">
      <alignment horizontal="right" vertical="center"/>
    </xf>
    <xf numFmtId="49" fontId="2" fillId="0" borderId="0" xfId="1" applyNumberFormat="1" applyFont="1" applyAlignment="1">
      <alignment horizontal="justify" vertical="center"/>
    </xf>
    <xf numFmtId="49" fontId="2" fillId="0" borderId="0" xfId="1" applyNumberFormat="1" applyFont="1" applyBorder="1" applyAlignment="1">
      <alignment horizontal="justify" vertical="center" wrapText="1"/>
    </xf>
    <xf numFmtId="49" fontId="2" fillId="0" borderId="0" xfId="1" applyNumberFormat="1" applyFont="1" applyBorder="1" applyAlignment="1">
      <alignment vertical="center"/>
    </xf>
    <xf numFmtId="49" fontId="2" fillId="0" borderId="1" xfId="1" applyNumberFormat="1" applyFont="1" applyBorder="1" applyAlignment="1">
      <alignment vertical="center"/>
    </xf>
    <xf numFmtId="49" fontId="2" fillId="0" borderId="2" xfId="1" applyNumberFormat="1" applyFont="1" applyBorder="1" applyAlignment="1">
      <alignment vertical="center"/>
    </xf>
    <xf numFmtId="49" fontId="2" fillId="0" borderId="3" xfId="1" applyNumberFormat="1" applyFont="1" applyBorder="1" applyAlignment="1">
      <alignment vertical="center"/>
    </xf>
    <xf numFmtId="49" fontId="2" fillId="0" borderId="4" xfId="1" applyNumberFormat="1" applyFont="1" applyBorder="1" applyAlignment="1">
      <alignment horizontal="justify" vertical="center" wrapText="1"/>
    </xf>
    <xf numFmtId="0" fontId="1" fillId="0" borderId="0" xfId="0"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6" fillId="0" borderId="0" xfId="1" applyNumberFormat="1" applyFont="1" applyBorder="1" applyAlignment="1">
      <alignment horizontal="left" vertical="center"/>
    </xf>
    <xf numFmtId="49" fontId="2" fillId="0" borderId="0" xfId="0" applyNumberFormat="1" applyFont="1" applyBorder="1" applyAlignment="1">
      <alignment vertical="center"/>
    </xf>
    <xf numFmtId="49" fontId="6" fillId="0" borderId="0" xfId="1" applyNumberFormat="1" applyFont="1" applyBorder="1" applyAlignment="1">
      <alignment vertical="center"/>
    </xf>
    <xf numFmtId="49" fontId="6" fillId="0" borderId="5" xfId="1" applyNumberFormat="1" applyFont="1" applyBorder="1" applyAlignment="1">
      <alignment vertical="center"/>
    </xf>
    <xf numFmtId="49" fontId="6" fillId="0" borderId="3" xfId="1" applyNumberFormat="1" applyFont="1" applyBorder="1" applyAlignment="1">
      <alignment vertical="center"/>
    </xf>
    <xf numFmtId="49" fontId="6" fillId="0" borderId="4" xfId="1" applyNumberFormat="1" applyFont="1" applyBorder="1" applyAlignment="1">
      <alignment vertical="center"/>
    </xf>
    <xf numFmtId="49" fontId="6" fillId="0" borderId="1" xfId="1" applyNumberFormat="1" applyFont="1" applyBorder="1" applyAlignment="1">
      <alignment vertical="center"/>
    </xf>
    <xf numFmtId="49" fontId="6" fillId="0" borderId="2" xfId="1" applyNumberFormat="1" applyFont="1" applyBorder="1" applyAlignment="1">
      <alignment vertical="center"/>
    </xf>
    <xf numFmtId="49" fontId="6" fillId="0" borderId="6" xfId="0" applyNumberFormat="1" applyFont="1" applyBorder="1" applyAlignment="1">
      <alignment vertical="center"/>
    </xf>
    <xf numFmtId="49" fontId="6" fillId="0" borderId="0" xfId="1" applyNumberFormat="1" applyFont="1" applyAlignment="1">
      <alignment horizontal="distributed" vertical="distributed"/>
    </xf>
    <xf numFmtId="49" fontId="6" fillId="0" borderId="0" xfId="0" applyNumberFormat="1" applyFont="1" applyAlignment="1">
      <alignment horizontal="distributed" vertical="distributed"/>
    </xf>
    <xf numFmtId="49" fontId="6" fillId="0" borderId="0" xfId="0" applyNumberFormat="1" applyFont="1" applyBorder="1" applyAlignment="1">
      <alignment horizontal="right" vertical="center"/>
    </xf>
    <xf numFmtId="0" fontId="8" fillId="0" borderId="0" xfId="0" applyFont="1" applyAlignment="1">
      <alignment vertical="center"/>
    </xf>
    <xf numFmtId="0" fontId="10" fillId="0" borderId="0" xfId="0" applyFont="1" applyAlignment="1">
      <alignment horizontal="justify" vertical="center"/>
    </xf>
    <xf numFmtId="0" fontId="2" fillId="0" borderId="0" xfId="0" applyFont="1" applyAlignment="1">
      <alignment horizontal="center" vertical="center"/>
    </xf>
    <xf numFmtId="0" fontId="10" fillId="0" borderId="7" xfId="0"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justify" vertical="center"/>
    </xf>
    <xf numFmtId="49" fontId="2" fillId="0" borderId="0" xfId="0" applyNumberFormat="1" applyFont="1" applyAlignment="1">
      <alignment horizontal="right" vertical="center"/>
    </xf>
    <xf numFmtId="0" fontId="13"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2" fillId="0" borderId="7"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8" xfId="0" applyFont="1" applyBorder="1" applyAlignment="1">
      <alignment horizontal="center" vertical="center"/>
    </xf>
    <xf numFmtId="0" fontId="5" fillId="0" borderId="0" xfId="0" applyFont="1" applyAlignment="1">
      <alignment vertical="center"/>
    </xf>
    <xf numFmtId="49" fontId="2" fillId="0" borderId="2" xfId="0" applyNumberFormat="1" applyFont="1" applyBorder="1" applyAlignment="1">
      <alignment vertical="center"/>
    </xf>
    <xf numFmtId="49" fontId="2" fillId="0" borderId="6" xfId="0" applyNumberFormat="1" applyFont="1" applyBorder="1" applyAlignment="1">
      <alignment vertical="center"/>
    </xf>
    <xf numFmtId="49" fontId="6" fillId="0" borderId="9" xfId="0" applyNumberFormat="1" applyFont="1" applyBorder="1" applyAlignment="1">
      <alignment vertical="center"/>
    </xf>
    <xf numFmtId="49" fontId="6" fillId="0" borderId="4" xfId="0" applyNumberFormat="1" applyFont="1" applyBorder="1" applyAlignment="1">
      <alignment vertical="center"/>
    </xf>
    <xf numFmtId="49" fontId="6" fillId="0" borderId="10" xfId="0" applyNumberFormat="1" applyFont="1" applyBorder="1" applyAlignment="1">
      <alignment vertical="center"/>
    </xf>
    <xf numFmtId="49" fontId="6" fillId="0" borderId="2" xfId="0" applyNumberFormat="1" applyFont="1" applyBorder="1" applyAlignment="1">
      <alignment vertical="center"/>
    </xf>
    <xf numFmtId="49" fontId="2" fillId="0" borderId="4" xfId="0" applyNumberFormat="1" applyFont="1" applyBorder="1" applyAlignment="1">
      <alignment vertical="center"/>
    </xf>
    <xf numFmtId="49" fontId="2" fillId="0" borderId="10" xfId="0" applyNumberFormat="1" applyFont="1" applyBorder="1" applyAlignment="1">
      <alignment vertical="center"/>
    </xf>
    <xf numFmtId="49" fontId="6" fillId="0" borderId="0" xfId="0" applyNumberFormat="1" applyFont="1" applyBorder="1" applyAlignment="1">
      <alignment vertical="center"/>
    </xf>
    <xf numFmtId="49" fontId="2" fillId="0" borderId="4" xfId="1"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2" borderId="13" xfId="1" applyNumberFormat="1" applyFont="1" applyFill="1" applyBorder="1" applyAlignment="1">
      <alignment horizontal="right" vertical="center"/>
    </xf>
    <xf numFmtId="49" fontId="2" fillId="2" borderId="0" xfId="1" applyNumberFormat="1" applyFont="1" applyFill="1" applyBorder="1" applyAlignment="1">
      <alignment horizontal="right" vertical="center"/>
    </xf>
    <xf numFmtId="49" fontId="2" fillId="0" borderId="14" xfId="1" applyNumberFormat="1" applyFont="1" applyBorder="1" applyAlignment="1">
      <alignment horizontal="right" vertical="center"/>
    </xf>
    <xf numFmtId="49" fontId="2" fillId="0" borderId="15" xfId="1" applyNumberFormat="1"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vertical="center"/>
    </xf>
    <xf numFmtId="0" fontId="14" fillId="0" borderId="0" xfId="0" applyFont="1" applyAlignment="1">
      <alignment horizontal="center" vertical="center"/>
    </xf>
    <xf numFmtId="0" fontId="7" fillId="0" borderId="0" xfId="0" applyFont="1" applyAlignment="1">
      <alignment horizontal="center" vertical="center"/>
    </xf>
    <xf numFmtId="49" fontId="6" fillId="0" borderId="0" xfId="1" applyNumberFormat="1" applyFont="1" applyAlignment="1">
      <alignment horizontal="distributed" vertical="distributed" justifyLastLine="1"/>
    </xf>
    <xf numFmtId="49" fontId="2" fillId="0" borderId="0" xfId="1" applyNumberFormat="1" applyFont="1" applyAlignment="1">
      <alignment horizontal="distributed" vertical="distributed" justifyLastLine="1"/>
    </xf>
    <xf numFmtId="49" fontId="6" fillId="0" borderId="0" xfId="1" applyNumberFormat="1" applyFont="1" applyBorder="1" applyAlignment="1">
      <alignment horizontal="distributed" vertical="distributed" justifyLastLine="1"/>
    </xf>
    <xf numFmtId="49" fontId="9" fillId="0" borderId="0" xfId="1" applyNumberFormat="1" applyFont="1" applyAlignment="1">
      <alignment horizontal="distributed" vertical="distributed" justifyLastLine="1"/>
    </xf>
    <xf numFmtId="49" fontId="6" fillId="0" borderId="5" xfId="1" applyNumberFormat="1" applyFont="1" applyBorder="1" applyAlignment="1">
      <alignment horizontal="distributed" vertical="center" wrapText="1" justifyLastLine="1"/>
    </xf>
    <xf numFmtId="49" fontId="6" fillId="0" borderId="5" xfId="1" applyNumberFormat="1" applyFont="1" applyBorder="1" applyAlignment="1">
      <alignment horizontal="distributed" vertical="center" justifyLastLine="1"/>
    </xf>
    <xf numFmtId="0" fontId="15" fillId="0" borderId="0" xfId="0" applyFont="1" applyAlignment="1">
      <alignment horizontal="left" vertical="center" wrapText="1"/>
    </xf>
    <xf numFmtId="0" fontId="15" fillId="0" borderId="17" xfId="0" applyFont="1" applyBorder="1" applyAlignment="1">
      <alignment horizontal="left" vertical="center" wrapText="1"/>
    </xf>
    <xf numFmtId="0" fontId="2" fillId="0" borderId="17" xfId="0" applyFont="1" applyBorder="1" applyAlignment="1">
      <alignment horizontal="left" vertical="center"/>
    </xf>
    <xf numFmtId="0" fontId="10"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shrinkToFit="1"/>
    </xf>
    <xf numFmtId="49" fontId="2" fillId="0" borderId="13" xfId="1" applyNumberFormat="1" applyFont="1" applyBorder="1" applyAlignment="1">
      <alignment horizontal="right" vertical="center"/>
    </xf>
    <xf numFmtId="49" fontId="2" fillId="0" borderId="0" xfId="1" applyNumberFormat="1"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3" fillId="0" borderId="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justify" vertical="center" wrapText="1"/>
    </xf>
    <xf numFmtId="0" fontId="2" fillId="0" borderId="23"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56" fontId="10" fillId="0" borderId="26" xfId="0" applyNumberFormat="1" applyFont="1" applyBorder="1" applyAlignment="1">
      <alignment horizontal="center" vertical="center" wrapText="1"/>
    </xf>
    <xf numFmtId="56" fontId="10" fillId="0" borderId="27" xfId="0" applyNumberFormat="1" applyFont="1" applyBorder="1" applyAlignment="1">
      <alignment horizontal="center" vertical="center" wrapText="1"/>
    </xf>
    <xf numFmtId="56" fontId="10" fillId="0" borderId="28" xfId="0" applyNumberFormat="1" applyFont="1" applyBorder="1" applyAlignment="1">
      <alignment horizontal="center" vertical="center" wrapText="1"/>
    </xf>
    <xf numFmtId="49" fontId="2" fillId="0" borderId="41" xfId="1" applyNumberFormat="1" applyFont="1" applyBorder="1" applyAlignment="1">
      <alignment horizontal="left" vertical="center"/>
    </xf>
    <xf numFmtId="49" fontId="2" fillId="0" borderId="11" xfId="1" applyNumberFormat="1" applyFont="1" applyBorder="1" applyAlignment="1">
      <alignment horizontal="left" vertical="center"/>
    </xf>
    <xf numFmtId="49" fontId="2" fillId="2" borderId="0" xfId="1"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15" xfId="0" applyNumberFormat="1" applyFont="1" applyBorder="1" applyAlignment="1">
      <alignment horizontal="left" vertical="center"/>
    </xf>
    <xf numFmtId="49" fontId="2" fillId="0" borderId="15" xfId="1" applyNumberFormat="1" applyFont="1" applyBorder="1" applyAlignment="1">
      <alignment vertical="center"/>
    </xf>
    <xf numFmtId="49" fontId="2" fillId="0" borderId="42" xfId="1" applyNumberFormat="1" applyFont="1" applyBorder="1" applyAlignment="1">
      <alignment vertical="center"/>
    </xf>
    <xf numFmtId="49" fontId="2" fillId="0" borderId="41" xfId="0" applyNumberFormat="1" applyFont="1" applyBorder="1" applyAlignment="1">
      <alignment vertical="center"/>
    </xf>
    <xf numFmtId="49" fontId="2" fillId="0" borderId="0" xfId="1" applyNumberFormat="1" applyFont="1" applyBorder="1" applyAlignment="1">
      <alignment horizontal="center" vertical="center"/>
    </xf>
    <xf numFmtId="49" fontId="2" fillId="0" borderId="0" xfId="1" applyNumberFormat="1" applyFont="1" applyAlignment="1">
      <alignment horizontal="left" vertical="center" shrinkToFit="1"/>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8" fillId="2" borderId="0" xfId="1" applyNumberFormat="1" applyFont="1" applyFill="1" applyAlignment="1">
      <alignment horizontal="left" vertical="center" shrinkToFit="1"/>
    </xf>
    <xf numFmtId="49" fontId="2" fillId="2" borderId="0" xfId="1" applyNumberFormat="1" applyFont="1" applyFill="1" applyBorder="1" applyAlignment="1">
      <alignment horizontal="left" vertical="center"/>
    </xf>
    <xf numFmtId="49" fontId="2" fillId="2" borderId="15" xfId="1" applyNumberFormat="1" applyFont="1" applyFill="1" applyBorder="1" applyAlignment="1">
      <alignment horizontal="left" vertical="center"/>
    </xf>
    <xf numFmtId="49" fontId="2" fillId="0" borderId="14" xfId="1" applyNumberFormat="1" applyFont="1" applyFill="1" applyBorder="1" applyAlignment="1">
      <alignment horizontal="right" vertical="center"/>
    </xf>
    <xf numFmtId="49" fontId="2" fillId="0" borderId="13" xfId="1" applyNumberFormat="1" applyFont="1" applyFill="1" applyBorder="1" applyAlignment="1">
      <alignment horizontal="right" vertical="center"/>
    </xf>
    <xf numFmtId="49" fontId="2" fillId="0" borderId="43" xfId="1" applyNumberFormat="1" applyFont="1" applyBorder="1" applyAlignment="1">
      <alignment horizontal="left" vertical="center"/>
    </xf>
    <xf numFmtId="49" fontId="19" fillId="0" borderId="0" xfId="1" applyNumberFormat="1" applyFont="1" applyAlignment="1">
      <alignment horizontal="distributed" vertical="distributed" justifyLastLine="1"/>
    </xf>
    <xf numFmtId="0" fontId="1" fillId="0" borderId="0" xfId="0" applyFont="1" applyAlignment="1">
      <alignment horizontal="center" vertical="center"/>
    </xf>
    <xf numFmtId="49" fontId="2" fillId="0" borderId="0" xfId="1" applyNumberFormat="1" applyFont="1" applyAlignment="1">
      <alignment vertical="center" shrinkToFit="1"/>
    </xf>
    <xf numFmtId="0" fontId="2" fillId="0" borderId="0" xfId="0" applyFont="1" applyAlignment="1">
      <alignment horizontal="left" vertical="center"/>
    </xf>
    <xf numFmtId="0" fontId="6" fillId="0" borderId="0" xfId="0" applyFont="1" applyAlignment="1">
      <alignment horizontal="center" vertical="center"/>
    </xf>
    <xf numFmtId="49" fontId="2" fillId="0" borderId="43" xfId="0" applyNumberFormat="1" applyFont="1" applyBorder="1" applyAlignment="1">
      <alignment vertical="center"/>
    </xf>
    <xf numFmtId="49" fontId="24" fillId="0" borderId="0" xfId="0" applyNumberFormat="1" applyFont="1" applyAlignment="1">
      <alignment vertical="center"/>
    </xf>
    <xf numFmtId="0" fontId="2" fillId="0" borderId="16" xfId="0" applyFont="1" applyBorder="1" applyAlignment="1">
      <alignment horizontal="center" vertical="center" wrapText="1"/>
    </xf>
    <xf numFmtId="49" fontId="23" fillId="0" borderId="0" xfId="1" applyNumberFormat="1" applyFont="1" applyAlignment="1">
      <alignment vertical="center"/>
    </xf>
    <xf numFmtId="0" fontId="8" fillId="0" borderId="0" xfId="3" applyFont="1">
      <alignment vertical="center"/>
    </xf>
    <xf numFmtId="0" fontId="2" fillId="0" borderId="0" xfId="3" applyFont="1">
      <alignment vertical="center"/>
    </xf>
    <xf numFmtId="0" fontId="2" fillId="0" borderId="0" xfId="3" applyFont="1" applyAlignment="1">
      <alignment horizontal="center" vertical="center"/>
    </xf>
    <xf numFmtId="0" fontId="8" fillId="0" borderId="36" xfId="3" applyFont="1" applyBorder="1">
      <alignment vertical="center"/>
    </xf>
    <xf numFmtId="0" fontId="8" fillId="0" borderId="17" xfId="3" applyFont="1" applyBorder="1">
      <alignment vertical="center"/>
    </xf>
    <xf numFmtId="0" fontId="8" fillId="0" borderId="35" xfId="3" applyFont="1" applyBorder="1">
      <alignment vertical="center"/>
    </xf>
    <xf numFmtId="0" fontId="2" fillId="0" borderId="34" xfId="3" applyFont="1" applyBorder="1">
      <alignment vertical="center"/>
    </xf>
    <xf numFmtId="0" fontId="2" fillId="0" borderId="0" xfId="3" applyFont="1" applyBorder="1">
      <alignment vertical="center"/>
    </xf>
    <xf numFmtId="0" fontId="2" fillId="0" borderId="33" xfId="3" applyFont="1" applyBorder="1">
      <alignment vertical="center"/>
    </xf>
    <xf numFmtId="0" fontId="2" fillId="0" borderId="0" xfId="3" applyFont="1" applyBorder="1" applyAlignment="1">
      <alignment horizontal="distributed" vertical="center"/>
    </xf>
    <xf numFmtId="0" fontId="2" fillId="0" borderId="0" xfId="3" applyFont="1" applyBorder="1" applyAlignment="1">
      <alignment horizontal="center" vertical="center"/>
    </xf>
    <xf numFmtId="178" fontId="2" fillId="0" borderId="0" xfId="3" applyNumberFormat="1" applyFont="1" applyBorder="1" applyAlignment="1">
      <alignment vertical="center"/>
    </xf>
    <xf numFmtId="178" fontId="2" fillId="0" borderId="0" xfId="3" applyNumberFormat="1" applyFont="1" applyBorder="1" applyAlignment="1">
      <alignment horizontal="right" vertical="center"/>
    </xf>
    <xf numFmtId="0" fontId="8" fillId="0" borderId="31" xfId="3" applyFont="1" applyBorder="1">
      <alignment vertical="center"/>
    </xf>
    <xf numFmtId="0" fontId="8" fillId="0" borderId="32" xfId="3" applyFont="1" applyBorder="1">
      <alignment vertical="center"/>
    </xf>
    <xf numFmtId="0" fontId="8" fillId="0" borderId="30" xfId="3" applyFont="1" applyBorder="1">
      <alignment vertical="center"/>
    </xf>
    <xf numFmtId="0" fontId="2" fillId="0" borderId="40" xfId="3" applyFont="1" applyBorder="1" applyAlignment="1">
      <alignment horizontal="distributed" vertical="center"/>
    </xf>
    <xf numFmtId="0" fontId="2" fillId="0" borderId="16" xfId="3" applyFont="1" applyBorder="1" applyAlignment="1">
      <alignment horizontal="distributed" vertical="center"/>
    </xf>
    <xf numFmtId="0" fontId="8" fillId="0" borderId="36" xfId="3" applyFont="1" applyBorder="1" applyAlignment="1">
      <alignment vertical="center"/>
    </xf>
    <xf numFmtId="0" fontId="14" fillId="0" borderId="17" xfId="3" applyNumberFormat="1" applyFont="1" applyBorder="1" applyAlignment="1">
      <alignment horizontal="center" vertical="center"/>
    </xf>
    <xf numFmtId="0" fontId="8" fillId="0" borderId="17" xfId="3" applyFont="1" applyBorder="1" applyAlignment="1">
      <alignment vertical="center"/>
    </xf>
    <xf numFmtId="0" fontId="8" fillId="0" borderId="17" xfId="3" applyNumberFormat="1" applyFont="1" applyBorder="1" applyAlignment="1">
      <alignment horizontal="left" vertical="center"/>
    </xf>
    <xf numFmtId="0" fontId="8" fillId="0" borderId="32" xfId="3" applyNumberFormat="1" applyFont="1" applyBorder="1" applyAlignment="1">
      <alignment horizontal="left" vertical="center"/>
    </xf>
    <xf numFmtId="0" fontId="2" fillId="0" borderId="17" xfId="3" applyFont="1" applyBorder="1">
      <alignment vertical="center"/>
    </xf>
    <xf numFmtId="0" fontId="8" fillId="0" borderId="34" xfId="3" applyFont="1" applyBorder="1">
      <alignment vertical="center"/>
    </xf>
    <xf numFmtId="0" fontId="8" fillId="0" borderId="0" xfId="3" applyFont="1" applyBorder="1">
      <alignment vertical="center"/>
    </xf>
    <xf numFmtId="0" fontId="2" fillId="0" borderId="32" xfId="3" applyFont="1" applyBorder="1">
      <alignment vertical="center"/>
    </xf>
    <xf numFmtId="0" fontId="14" fillId="0" borderId="39" xfId="3" applyFont="1" applyBorder="1" applyAlignment="1">
      <alignment vertical="center"/>
    </xf>
    <xf numFmtId="0" fontId="2" fillId="0" borderId="29" xfId="3" applyFont="1" applyBorder="1" applyAlignment="1">
      <alignment horizontal="distributed" vertical="center"/>
    </xf>
    <xf numFmtId="0" fontId="8" fillId="0" borderId="4" xfId="3" applyFont="1" applyBorder="1">
      <alignment vertical="center"/>
    </xf>
    <xf numFmtId="0" fontId="28" fillId="0" borderId="0" xfId="3" applyFont="1" applyBorder="1">
      <alignment vertical="center"/>
    </xf>
    <xf numFmtId="0" fontId="2" fillId="0" borderId="0" xfId="3" applyFont="1" applyAlignment="1">
      <alignment horizontal="right" vertical="center"/>
    </xf>
    <xf numFmtId="180" fontId="8" fillId="0" borderId="61" xfId="3" applyNumberFormat="1" applyFont="1" applyBorder="1" applyAlignment="1">
      <alignment horizontal="center" vertical="center"/>
    </xf>
    <xf numFmtId="0" fontId="8" fillId="0" borderId="61" xfId="3" applyFont="1" applyBorder="1">
      <alignment vertical="center"/>
    </xf>
    <xf numFmtId="0" fontId="2" fillId="0" borderId="61" xfId="3" applyFont="1" applyBorder="1" applyAlignment="1">
      <alignment horizontal="center" vertical="center"/>
    </xf>
    <xf numFmtId="181" fontId="8" fillId="0" borderId="62" xfId="3" applyNumberFormat="1" applyFont="1" applyBorder="1" applyAlignment="1">
      <alignment horizontal="right" vertical="center"/>
    </xf>
    <xf numFmtId="180" fontId="8" fillId="0" borderId="16" xfId="3" applyNumberFormat="1" applyFont="1" applyBorder="1" applyAlignment="1">
      <alignment horizontal="center" vertical="center"/>
    </xf>
    <xf numFmtId="0" fontId="8" fillId="0" borderId="16" xfId="3" applyFont="1" applyBorder="1">
      <alignment vertical="center"/>
    </xf>
    <xf numFmtId="0" fontId="2" fillId="0" borderId="40" xfId="3" applyFont="1" applyBorder="1" applyAlignment="1">
      <alignment horizontal="center" vertical="center"/>
    </xf>
    <xf numFmtId="181" fontId="8" fillId="0" borderId="39" xfId="3" applyNumberFormat="1" applyFont="1" applyBorder="1" applyAlignment="1">
      <alignment horizontal="right" vertical="center"/>
    </xf>
    <xf numFmtId="180" fontId="2" fillId="0" borderId="40" xfId="3" applyNumberFormat="1" applyFont="1" applyBorder="1" applyAlignment="1">
      <alignment horizontal="center" vertical="center"/>
    </xf>
    <xf numFmtId="0" fontId="8" fillId="0" borderId="24" xfId="3" applyFont="1" applyBorder="1" applyAlignment="1">
      <alignment horizontal="center" vertical="center"/>
    </xf>
    <xf numFmtId="0" fontId="8" fillId="0" borderId="72" xfId="3" applyFont="1" applyBorder="1" applyAlignment="1">
      <alignment horizontal="center"/>
    </xf>
    <xf numFmtId="0" fontId="8" fillId="0" borderId="0" xfId="3" applyFont="1" applyAlignment="1">
      <alignment horizontal="center" vertical="center"/>
    </xf>
    <xf numFmtId="0" fontId="13" fillId="0" borderId="0" xfId="3" applyFont="1" applyAlignment="1">
      <alignment vertical="center"/>
    </xf>
    <xf numFmtId="0" fontId="14" fillId="0" borderId="0" xfId="3" applyFont="1" applyBorder="1" applyAlignment="1">
      <alignment horizontal="left"/>
    </xf>
    <xf numFmtId="0" fontId="32" fillId="0" borderId="0" xfId="3" applyFont="1">
      <alignment vertical="center"/>
    </xf>
    <xf numFmtId="0" fontId="22" fillId="0" borderId="0" xfId="3" applyFont="1" applyAlignment="1">
      <alignment horizontal="right" vertical="center"/>
    </xf>
    <xf numFmtId="0" fontId="2" fillId="0" borderId="30" xfId="0" applyFont="1" applyBorder="1" applyAlignment="1">
      <alignment horizontal="right" vertical="center"/>
    </xf>
    <xf numFmtId="0" fontId="26" fillId="0" borderId="35" xfId="0" applyFont="1" applyBorder="1" applyAlignment="1">
      <alignment horizontal="center" vertical="center"/>
    </xf>
    <xf numFmtId="0" fontId="2" fillId="0" borderId="74" xfId="0" applyFont="1" applyBorder="1" applyAlignment="1">
      <alignment vertical="center"/>
    </xf>
    <xf numFmtId="0" fontId="2" fillId="0" borderId="74" xfId="0" applyFont="1" applyBorder="1" applyAlignment="1">
      <alignment horizontal="center" vertical="center"/>
    </xf>
    <xf numFmtId="49" fontId="34" fillId="2" borderId="0" xfId="1" applyNumberFormat="1" applyFont="1" applyFill="1" applyAlignment="1">
      <alignment horizontal="left" vertical="center"/>
    </xf>
    <xf numFmtId="49" fontId="2" fillId="0" borderId="0" xfId="1" applyNumberFormat="1" applyFont="1" applyAlignment="1">
      <alignment horizontal="left" vertical="center" shrinkToFit="1"/>
    </xf>
    <xf numFmtId="0" fontId="6" fillId="0" borderId="0" xfId="0" applyFont="1" applyAlignment="1">
      <alignment horizontal="center" vertical="center"/>
    </xf>
    <xf numFmtId="0" fontId="2" fillId="0" borderId="40" xfId="0" applyFont="1" applyBorder="1" applyAlignment="1">
      <alignment horizontal="center" vertical="center"/>
    </xf>
    <xf numFmtId="0" fontId="2" fillId="0" borderId="16" xfId="0" applyFont="1" applyBorder="1" applyAlignment="1">
      <alignment horizontal="center" vertical="center"/>
    </xf>
    <xf numFmtId="0" fontId="1" fillId="0" borderId="16" xfId="0" applyFont="1" applyBorder="1" applyAlignment="1">
      <alignment vertical="center" shrinkToFit="1"/>
    </xf>
    <xf numFmtId="0" fontId="1" fillId="0" borderId="61" xfId="0" applyFont="1" applyBorder="1" applyAlignment="1">
      <alignment vertical="center" shrinkToFit="1"/>
    </xf>
    <xf numFmtId="0" fontId="2" fillId="0" borderId="61" xfId="0" applyFont="1" applyBorder="1" applyAlignment="1">
      <alignment horizontal="center" vertical="center"/>
    </xf>
    <xf numFmtId="0" fontId="1" fillId="0" borderId="37" xfId="0" applyFont="1" applyBorder="1" applyAlignment="1">
      <alignment horizontal="center" vertical="center"/>
    </xf>
    <xf numFmtId="0" fontId="1" fillId="0" borderId="64" xfId="0" applyFont="1" applyBorder="1" applyAlignment="1">
      <alignment horizontal="center" vertical="center"/>
    </xf>
    <xf numFmtId="0" fontId="16" fillId="0" borderId="59" xfId="0" applyFont="1" applyBorder="1" applyAlignment="1">
      <alignment vertical="center"/>
    </xf>
    <xf numFmtId="0" fontId="2" fillId="0" borderId="59" xfId="0" applyFont="1" applyBorder="1" applyAlignment="1">
      <alignment vertical="center"/>
    </xf>
    <xf numFmtId="0" fontId="1" fillId="0" borderId="40" xfId="0" applyFont="1" applyBorder="1" applyAlignment="1">
      <alignment vertical="center" shrinkToFit="1"/>
    </xf>
    <xf numFmtId="0" fontId="1" fillId="0" borderId="35" xfId="0" applyFont="1" applyBorder="1" applyAlignment="1">
      <alignment horizontal="center" vertical="center"/>
    </xf>
    <xf numFmtId="0" fontId="16" fillId="0" borderId="61" xfId="0" applyFont="1" applyBorder="1" applyAlignment="1">
      <alignment horizontal="center" vertical="center"/>
    </xf>
    <xf numFmtId="0" fontId="19" fillId="0" borderId="64" xfId="0" applyFont="1" applyBorder="1" applyAlignment="1">
      <alignment horizontal="center" vertical="center"/>
    </xf>
    <xf numFmtId="49" fontId="2" fillId="0" borderId="0" xfId="1" applyNumberFormat="1" applyFont="1" applyAlignment="1">
      <alignment horizontal="left" vertical="center" shrinkToFit="1"/>
    </xf>
    <xf numFmtId="49" fontId="2" fillId="0" borderId="0" xfId="1" applyNumberFormat="1" applyFont="1" applyAlignment="1">
      <alignment horizontal="left" vertical="center"/>
    </xf>
    <xf numFmtId="49" fontId="1" fillId="0" borderId="41" xfId="1" applyNumberFormat="1" applyFont="1" applyBorder="1" applyAlignment="1">
      <alignment horizontal="left" vertical="center"/>
    </xf>
    <xf numFmtId="49" fontId="1" fillId="0" borderId="13" xfId="1" applyNumberFormat="1" applyFont="1" applyBorder="1" applyAlignment="1">
      <alignment horizontal="left" vertical="center"/>
    </xf>
    <xf numFmtId="49" fontId="8" fillId="0" borderId="0" xfId="0" applyNumberFormat="1" applyFont="1" applyAlignment="1">
      <alignment horizontal="center" vertical="center"/>
    </xf>
    <xf numFmtId="49" fontId="2" fillId="0" borderId="0" xfId="1" applyNumberFormat="1" applyFont="1" applyAlignment="1">
      <alignment horizontal="left" vertical="center" shrinkToFit="1"/>
    </xf>
    <xf numFmtId="49" fontId="23" fillId="0" borderId="0" xfId="1" applyNumberFormat="1" applyFont="1" applyAlignment="1">
      <alignment horizontal="center" vertical="center" wrapText="1"/>
    </xf>
    <xf numFmtId="49" fontId="23" fillId="0" borderId="0" xfId="1" applyNumberFormat="1" applyFont="1" applyAlignment="1">
      <alignment horizontal="center" vertical="center"/>
    </xf>
    <xf numFmtId="49" fontId="2" fillId="0" borderId="0" xfId="1" applyNumberFormat="1" applyFont="1" applyAlignment="1">
      <alignment horizontal="left" vertical="center"/>
    </xf>
    <xf numFmtId="49" fontId="2" fillId="0" borderId="0" xfId="1" applyNumberFormat="1" applyFont="1" applyFill="1" applyAlignment="1">
      <alignment horizontal="left" vertical="center"/>
    </xf>
    <xf numFmtId="49" fontId="6" fillId="0" borderId="0" xfId="1" applyNumberFormat="1" applyFont="1" applyAlignment="1">
      <alignment horizontal="center" vertical="distributed"/>
    </xf>
    <xf numFmtId="49" fontId="23" fillId="0" borderId="0" xfId="1" applyNumberFormat="1" applyFont="1" applyAlignment="1">
      <alignment horizontal="right" vertical="center"/>
    </xf>
    <xf numFmtId="49" fontId="2" fillId="0" borderId="0" xfId="1" applyNumberFormat="1" applyFont="1" applyBorder="1" applyAlignment="1">
      <alignment horizontal="left" vertical="center"/>
    </xf>
    <xf numFmtId="49" fontId="2" fillId="2" borderId="15" xfId="1" applyNumberFormat="1" applyFont="1" applyFill="1" applyBorder="1" applyAlignment="1">
      <alignment horizontal="left" vertical="center"/>
    </xf>
    <xf numFmtId="49" fontId="2" fillId="0" borderId="15" xfId="1" applyNumberFormat="1" applyFont="1" applyBorder="1" applyAlignment="1">
      <alignment horizontal="left" vertical="center"/>
    </xf>
    <xf numFmtId="49" fontId="2" fillId="0" borderId="43" xfId="1" applyNumberFormat="1" applyFont="1" applyBorder="1" applyAlignment="1">
      <alignment horizontal="left" vertical="center"/>
    </xf>
    <xf numFmtId="49" fontId="2" fillId="2" borderId="0" xfId="0" applyNumberFormat="1" applyFont="1" applyFill="1" applyBorder="1" applyAlignment="1">
      <alignment horizontal="left" vertical="center"/>
    </xf>
    <xf numFmtId="49" fontId="2" fillId="2" borderId="43" xfId="0" applyNumberFormat="1" applyFont="1" applyFill="1" applyBorder="1" applyAlignment="1">
      <alignment horizontal="left" vertical="center"/>
    </xf>
    <xf numFmtId="49" fontId="2" fillId="0" borderId="0" xfId="1" applyNumberFormat="1" applyFont="1" applyFill="1" applyAlignment="1">
      <alignment horizontal="left" vertical="center" shrinkToFit="1"/>
    </xf>
    <xf numFmtId="49" fontId="2" fillId="0" borderId="0" xfId="1" applyNumberFormat="1" applyFont="1" applyAlignment="1">
      <alignment vertical="center" shrinkToFit="1"/>
    </xf>
    <xf numFmtId="49" fontId="20" fillId="0" borderId="0" xfId="1" applyNumberFormat="1" applyFont="1" applyAlignment="1">
      <alignment horizontal="left" vertical="center" shrinkToFit="1"/>
    </xf>
    <xf numFmtId="49" fontId="2" fillId="0" borderId="42" xfId="1" applyNumberFormat="1" applyFont="1" applyBorder="1" applyAlignment="1">
      <alignment horizontal="left" vertical="center"/>
    </xf>
    <xf numFmtId="49" fontId="8" fillId="0" borderId="0" xfId="2" applyNumberFormat="1" applyFont="1" applyAlignment="1">
      <alignment horizontal="left" vertical="center" shrinkToFit="1"/>
    </xf>
    <xf numFmtId="49" fontId="2" fillId="0" borderId="0" xfId="1" applyNumberFormat="1" applyFont="1" applyBorder="1" applyAlignment="1">
      <alignment horizontal="left" vertical="center" shrinkToFit="1"/>
    </xf>
    <xf numFmtId="49" fontId="6" fillId="0" borderId="0" xfId="1" applyNumberFormat="1" applyFont="1" applyBorder="1" applyAlignment="1">
      <alignment horizontal="center" vertical="center" wrapText="1"/>
    </xf>
    <xf numFmtId="49" fontId="6" fillId="0" borderId="9" xfId="1" applyNumberFormat="1" applyFont="1" applyBorder="1" applyAlignment="1">
      <alignment horizontal="center" vertical="center" wrapText="1"/>
    </xf>
    <xf numFmtId="49" fontId="2" fillId="2" borderId="41"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49" fontId="2" fillId="2" borderId="12" xfId="0" applyNumberFormat="1" applyFont="1" applyFill="1" applyBorder="1" applyAlignment="1">
      <alignment horizontal="left" vertical="center"/>
    </xf>
    <xf numFmtId="49" fontId="2" fillId="2" borderId="0" xfId="1" applyNumberFormat="1" applyFont="1" applyFill="1" applyAlignment="1">
      <alignment horizontal="left" vertical="center" shrinkToFit="1"/>
    </xf>
    <xf numFmtId="49" fontId="17" fillId="0" borderId="0" xfId="1" applyNumberFormat="1" applyFont="1" applyAlignment="1">
      <alignment horizontal="left" vertical="center" shrinkToFit="1"/>
    </xf>
    <xf numFmtId="49" fontId="2" fillId="2" borderId="15" xfId="1" applyNumberFormat="1" applyFont="1" applyFill="1" applyBorder="1" applyAlignment="1">
      <alignment horizontal="center" vertical="center"/>
    </xf>
    <xf numFmtId="49" fontId="2" fillId="2" borderId="42" xfId="1" applyNumberFormat="1" applyFont="1" applyFill="1" applyBorder="1" applyAlignment="1">
      <alignment horizontal="center" vertical="center"/>
    </xf>
    <xf numFmtId="49" fontId="2" fillId="2" borderId="0" xfId="1" applyNumberFormat="1" applyFont="1" applyFill="1" applyBorder="1" applyAlignment="1">
      <alignment horizontal="left" vertical="center"/>
    </xf>
    <xf numFmtId="49" fontId="2" fillId="2" borderId="43" xfId="1" applyNumberFormat="1" applyFont="1" applyFill="1" applyBorder="1" applyAlignment="1">
      <alignment horizontal="left" vertical="center"/>
    </xf>
    <xf numFmtId="49" fontId="6" fillId="0" borderId="0" xfId="1"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17" xfId="0" applyFont="1" applyBorder="1" applyAlignment="1">
      <alignment horizontal="center" vertical="center"/>
    </xf>
    <xf numFmtId="0" fontId="15" fillId="0" borderId="0" xfId="0" applyFont="1" applyAlignment="1">
      <alignment horizontal="left" vertical="center" wrapText="1"/>
    </xf>
    <xf numFmtId="0" fontId="26" fillId="0" borderId="33" xfId="0" applyFont="1" applyBorder="1" applyAlignment="1">
      <alignment horizontal="center" vertical="center"/>
    </xf>
    <xf numFmtId="0" fontId="26" fillId="0" borderId="0" xfId="0" applyFont="1" applyBorder="1" applyAlignment="1">
      <alignment horizontal="center" vertical="center"/>
    </xf>
    <xf numFmtId="0" fontId="26" fillId="0" borderId="34"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183" fontId="13" fillId="0" borderId="32" xfId="0" applyNumberFormat="1" applyFont="1" applyBorder="1" applyAlignment="1">
      <alignment horizontal="left" vertical="top"/>
    </xf>
    <xf numFmtId="183" fontId="13" fillId="0" borderId="31" xfId="0" applyNumberFormat="1" applyFont="1" applyBorder="1" applyAlignment="1">
      <alignment horizontal="left" vertical="top"/>
    </xf>
    <xf numFmtId="0" fontId="2" fillId="0" borderId="74" xfId="0" applyFont="1" applyBorder="1" applyAlignment="1">
      <alignment horizontal="center" vertical="center"/>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30" xfId="0" applyFont="1" applyBorder="1" applyAlignment="1">
      <alignment horizontal="center" vertical="center"/>
    </xf>
    <xf numFmtId="0" fontId="26" fillId="0" borderId="32" xfId="0" applyFont="1" applyBorder="1" applyAlignment="1">
      <alignment horizontal="center" vertical="center"/>
    </xf>
    <xf numFmtId="0" fontId="26" fillId="0" borderId="31"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16" fillId="0" borderId="30" xfId="0" applyFont="1" applyBorder="1" applyAlignment="1">
      <alignment horizontal="left" vertical="top"/>
    </xf>
    <xf numFmtId="0" fontId="16" fillId="0" borderId="32" xfId="0" applyFont="1" applyBorder="1" applyAlignment="1">
      <alignment horizontal="left" vertical="top"/>
    </xf>
    <xf numFmtId="0" fontId="16" fillId="0" borderId="31" xfId="0" applyFont="1" applyBorder="1" applyAlignment="1">
      <alignment horizontal="left" vertical="top"/>
    </xf>
    <xf numFmtId="0" fontId="14" fillId="0" borderId="35"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36"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36" xfId="0" applyFont="1" applyBorder="1" applyAlignment="1">
      <alignment horizontal="center" vertical="center" shrinkToFit="1"/>
    </xf>
    <xf numFmtId="0" fontId="14" fillId="0" borderId="17" xfId="0" applyFont="1" applyBorder="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center"/>
    </xf>
    <xf numFmtId="0" fontId="2" fillId="0" borderId="59" xfId="0" applyFont="1" applyBorder="1" applyAlignment="1">
      <alignment horizontal="center" vertical="center"/>
    </xf>
    <xf numFmtId="0" fontId="33" fillId="0" borderId="17"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9" fillId="0" borderId="0" xfId="0" applyFont="1" applyAlignment="1">
      <alignment horizontal="center" vertical="center" shrinkToFit="1"/>
    </xf>
    <xf numFmtId="0" fontId="2" fillId="0" borderId="0" xfId="0" applyFont="1" applyAlignment="1">
      <alignment horizontal="left" vertical="center" shrinkToFit="1"/>
    </xf>
    <xf numFmtId="176" fontId="2" fillId="0" borderId="47" xfId="0" applyNumberFormat="1" applyFont="1" applyBorder="1" applyAlignment="1">
      <alignment horizontal="center" vertical="center"/>
    </xf>
    <xf numFmtId="176" fontId="2" fillId="0" borderId="65" xfId="0" applyNumberFormat="1" applyFont="1" applyBorder="1" applyAlignment="1">
      <alignment horizontal="center" vertical="center"/>
    </xf>
    <xf numFmtId="176" fontId="2" fillId="0" borderId="45" xfId="0" applyNumberFormat="1" applyFont="1" applyBorder="1" applyAlignment="1">
      <alignment horizontal="center" vertical="center"/>
    </xf>
    <xf numFmtId="0" fontId="2" fillId="0" borderId="61" xfId="0" applyFont="1" applyBorder="1" applyAlignment="1">
      <alignment horizontal="center" vertical="center"/>
    </xf>
    <xf numFmtId="0" fontId="2" fillId="0" borderId="85"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10" fillId="0" borderId="55" xfId="0" applyFont="1" applyBorder="1" applyAlignment="1">
      <alignment horizontal="right" vertical="center" wrapText="1"/>
    </xf>
    <xf numFmtId="0" fontId="10" fillId="0" borderId="50" xfId="0" applyFont="1" applyBorder="1" applyAlignment="1">
      <alignment horizontal="right" vertical="center" wrapText="1"/>
    </xf>
    <xf numFmtId="0" fontId="10" fillId="0" borderId="56" xfId="0" applyFont="1" applyBorder="1" applyAlignment="1">
      <alignment horizontal="right" vertical="center" wrapText="1"/>
    </xf>
    <xf numFmtId="0" fontId="5" fillId="0" borderId="0" xfId="0" applyFont="1" applyAlignment="1">
      <alignment horizontal="left" vertical="center"/>
    </xf>
    <xf numFmtId="0" fontId="10" fillId="0" borderId="53" xfId="0" applyFont="1" applyBorder="1" applyAlignment="1">
      <alignment horizontal="right" vertical="center" wrapText="1"/>
    </xf>
    <xf numFmtId="0" fontId="10" fillId="0" borderId="38" xfId="0" applyFont="1" applyBorder="1" applyAlignment="1">
      <alignment horizontal="right" vertical="center" wrapText="1"/>
    </xf>
    <xf numFmtId="0" fontId="10" fillId="0" borderId="57" xfId="0" applyFont="1" applyBorder="1" applyAlignment="1">
      <alignment horizontal="right" vertical="center" wrapText="1"/>
    </xf>
    <xf numFmtId="0" fontId="10" fillId="0" borderId="58" xfId="0" applyFont="1" applyBorder="1" applyAlignment="1">
      <alignment horizontal="right" vertical="center" wrapText="1"/>
    </xf>
    <xf numFmtId="0" fontId="10" fillId="0" borderId="54" xfId="0" applyFont="1" applyBorder="1" applyAlignment="1">
      <alignment horizontal="right" vertical="center" wrapText="1"/>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2" fillId="0" borderId="22" xfId="0" applyFont="1" applyBorder="1" applyAlignment="1">
      <alignment horizontal="left" vertical="center"/>
    </xf>
    <xf numFmtId="0" fontId="14" fillId="0" borderId="19" xfId="0" applyFont="1" applyBorder="1" applyAlignment="1">
      <alignment horizontal="center" vertical="center"/>
    </xf>
    <xf numFmtId="0" fontId="2" fillId="0" borderId="19" xfId="0" applyFont="1" applyBorder="1" applyAlignment="1">
      <alignment horizontal="right" vertical="center"/>
    </xf>
    <xf numFmtId="0" fontId="2" fillId="0" borderId="18" xfId="0" applyFont="1" applyBorder="1" applyAlignment="1">
      <alignment horizontal="right" vertical="center"/>
    </xf>
    <xf numFmtId="0" fontId="10" fillId="0" borderId="51" xfId="0" applyFont="1" applyBorder="1" applyAlignment="1">
      <alignment horizontal="right" vertical="center" wrapText="1"/>
    </xf>
    <xf numFmtId="0" fontId="10" fillId="0" borderId="52" xfId="0" applyFont="1" applyBorder="1" applyAlignment="1">
      <alignment horizontal="right" vertical="center" wrapText="1"/>
    </xf>
    <xf numFmtId="0" fontId="10" fillId="0" borderId="22" xfId="0" applyFont="1" applyBorder="1" applyAlignment="1">
      <alignment horizontal="right" vertical="center" wrapText="1"/>
    </xf>
    <xf numFmtId="0" fontId="9" fillId="0" borderId="0" xfId="0" applyFont="1" applyAlignment="1">
      <alignment horizontal="left" vertical="center" shrinkToFit="1"/>
    </xf>
    <xf numFmtId="0" fontId="10" fillId="0" borderId="25" xfId="0" applyFont="1" applyBorder="1" applyAlignment="1">
      <alignment horizontal="right" vertical="center" wrapText="1"/>
    </xf>
    <xf numFmtId="49" fontId="5" fillId="0" borderId="0" xfId="0" applyNumberFormat="1" applyFont="1" applyAlignment="1">
      <alignment horizontal="center" vertical="center"/>
    </xf>
    <xf numFmtId="0" fontId="5" fillId="0" borderId="0" xfId="0" applyFont="1" applyAlignment="1">
      <alignment horizontal="center" vertical="center"/>
    </xf>
    <xf numFmtId="0" fontId="2" fillId="0" borderId="44" xfId="0"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13" fillId="0" borderId="0" xfId="0" applyFont="1" applyAlignment="1">
      <alignment horizontal="center" vertical="center"/>
    </xf>
    <xf numFmtId="0" fontId="2" fillId="0" borderId="84" xfId="0" applyFont="1" applyBorder="1" applyAlignment="1">
      <alignment horizontal="center" vertical="center"/>
    </xf>
    <xf numFmtId="0" fontId="2" fillId="0" borderId="65" xfId="0" applyFont="1" applyBorder="1" applyAlignment="1">
      <alignment horizontal="center" vertical="center"/>
    </xf>
    <xf numFmtId="0" fontId="16" fillId="0" borderId="80" xfId="0" applyFont="1" applyBorder="1" applyAlignment="1">
      <alignment horizontal="center" vertical="center"/>
    </xf>
    <xf numFmtId="0" fontId="8" fillId="0" borderId="80" xfId="0" applyFont="1" applyBorder="1" applyAlignment="1">
      <alignment horizontal="center" vertical="center"/>
    </xf>
    <xf numFmtId="0" fontId="8" fillId="0" borderId="61" xfId="0" applyFont="1" applyBorder="1" applyAlignment="1">
      <alignment horizontal="center" vertical="center"/>
    </xf>
    <xf numFmtId="0" fontId="2" fillId="0" borderId="81" xfId="0" applyFont="1" applyBorder="1" applyAlignment="1">
      <alignment horizontal="center" vertical="center"/>
    </xf>
    <xf numFmtId="0" fontId="16" fillId="0" borderId="79" xfId="0" applyFont="1" applyBorder="1" applyAlignment="1">
      <alignment horizontal="center" vertical="center"/>
    </xf>
    <xf numFmtId="0" fontId="16" fillId="0" borderId="61" xfId="0" applyFont="1" applyBorder="1" applyAlignment="1">
      <alignment horizontal="center" vertical="center"/>
    </xf>
    <xf numFmtId="178" fontId="14" fillId="0" borderId="17" xfId="3" applyNumberFormat="1" applyFont="1" applyBorder="1" applyAlignment="1">
      <alignment horizontal="center" vertical="center"/>
    </xf>
    <xf numFmtId="179" fontId="2" fillId="0" borderId="0" xfId="3" applyNumberFormat="1" applyFont="1" applyBorder="1" applyAlignment="1">
      <alignment horizontal="right" vertical="center"/>
    </xf>
    <xf numFmtId="0" fontId="2" fillId="0" borderId="31" xfId="3" applyFont="1" applyBorder="1" applyAlignment="1">
      <alignment horizontal="center" vertical="center" textRotation="255"/>
    </xf>
    <xf numFmtId="0" fontId="2" fillId="0" borderId="34" xfId="3" applyFont="1" applyBorder="1" applyAlignment="1">
      <alignment horizontal="center" vertical="center" textRotation="255"/>
    </xf>
    <xf numFmtId="0" fontId="2" fillId="0" borderId="36" xfId="3" applyFont="1" applyBorder="1" applyAlignment="1">
      <alignment horizontal="center" vertical="center" textRotation="255"/>
    </xf>
    <xf numFmtId="0" fontId="21" fillId="0" borderId="0" xfId="3" applyFont="1" applyAlignment="1">
      <alignment horizontal="left" vertical="center"/>
    </xf>
    <xf numFmtId="0" fontId="14" fillId="0" borderId="0" xfId="3" applyFont="1" applyBorder="1" applyAlignment="1">
      <alignment horizontal="center" vertical="center" shrinkToFit="1"/>
    </xf>
    <xf numFmtId="177" fontId="2" fillId="0" borderId="0" xfId="3" applyNumberFormat="1" applyFont="1" applyBorder="1" applyAlignment="1">
      <alignment horizontal="left" vertical="center" indent="2" shrinkToFit="1"/>
    </xf>
    <xf numFmtId="0" fontId="2" fillId="0" borderId="0" xfId="3" applyFont="1" applyBorder="1" applyAlignment="1">
      <alignment horizontal="left" vertical="center" indent="1" shrinkToFit="1"/>
    </xf>
    <xf numFmtId="0" fontId="2" fillId="0" borderId="34" xfId="3" applyFont="1" applyBorder="1" applyAlignment="1">
      <alignment horizontal="left" vertical="center" indent="1" shrinkToFit="1"/>
    </xf>
    <xf numFmtId="178" fontId="14" fillId="0" borderId="32" xfId="3" applyNumberFormat="1" applyFont="1" applyBorder="1" applyAlignment="1">
      <alignment horizontal="center" vertical="center"/>
    </xf>
    <xf numFmtId="0" fontId="14" fillId="0" borderId="37" xfId="3" applyFont="1" applyBorder="1" applyAlignment="1">
      <alignment horizontal="right" vertical="center" indent="2"/>
    </xf>
    <xf numFmtId="0" fontId="14" fillId="0" borderId="38" xfId="3" applyFont="1" applyBorder="1" applyAlignment="1">
      <alignment horizontal="right" vertical="center" indent="2"/>
    </xf>
    <xf numFmtId="0" fontId="2" fillId="0" borderId="32" xfId="3" applyFont="1" applyBorder="1" applyAlignment="1">
      <alignment horizontal="center"/>
    </xf>
    <xf numFmtId="0" fontId="27" fillId="0" borderId="30" xfId="3" applyFont="1" applyBorder="1" applyAlignment="1">
      <alignment horizontal="center" vertical="center"/>
    </xf>
    <xf numFmtId="0" fontId="27" fillId="0" borderId="32" xfId="3" applyFont="1" applyBorder="1" applyAlignment="1">
      <alignment horizontal="center" vertical="center"/>
    </xf>
    <xf numFmtId="0" fontId="27" fillId="0" borderId="31" xfId="3" applyFont="1" applyBorder="1" applyAlignment="1">
      <alignment horizontal="center" vertical="center"/>
    </xf>
    <xf numFmtId="0" fontId="27" fillId="0" borderId="35" xfId="3" applyFont="1" applyBorder="1" applyAlignment="1">
      <alignment horizontal="center" vertical="center"/>
    </xf>
    <xf numFmtId="0" fontId="27" fillId="0" borderId="17" xfId="3" applyFont="1" applyBorder="1" applyAlignment="1">
      <alignment horizontal="center" vertical="center"/>
    </xf>
    <xf numFmtId="0" fontId="27" fillId="0" borderId="36" xfId="3" applyFont="1" applyBorder="1" applyAlignment="1">
      <alignment horizontal="center" vertical="center"/>
    </xf>
    <xf numFmtId="0" fontId="2" fillId="0" borderId="0" xfId="3" applyFont="1" applyBorder="1" applyAlignment="1">
      <alignment horizontal="distributed" vertical="center"/>
    </xf>
    <xf numFmtId="0" fontId="2" fillId="0" borderId="37" xfId="3" applyFont="1" applyBorder="1" applyAlignment="1">
      <alignment horizontal="left" vertical="center"/>
    </xf>
    <xf numFmtId="0" fontId="2" fillId="0" borderId="38" xfId="3" applyFont="1" applyBorder="1" applyAlignment="1">
      <alignment horizontal="left" vertical="center"/>
    </xf>
    <xf numFmtId="0" fontId="2" fillId="0" borderId="39" xfId="3" applyFont="1" applyBorder="1" applyAlignment="1">
      <alignment horizontal="left" vertical="center"/>
    </xf>
    <xf numFmtId="0" fontId="26" fillId="0" borderId="37" xfId="3" applyFont="1" applyBorder="1" applyAlignment="1">
      <alignment horizontal="left" vertical="center" indent="1"/>
    </xf>
    <xf numFmtId="0" fontId="26" fillId="0" borderId="38" xfId="3" applyFont="1" applyBorder="1" applyAlignment="1">
      <alignment horizontal="left" vertical="center" indent="1"/>
    </xf>
    <xf numFmtId="0" fontId="26" fillId="0" borderId="39" xfId="3" applyFont="1" applyBorder="1" applyAlignment="1">
      <alignment horizontal="left" vertical="center" indent="1"/>
    </xf>
    <xf numFmtId="0" fontId="25" fillId="0" borderId="37" xfId="3" applyFont="1" applyBorder="1" applyAlignment="1">
      <alignment horizontal="center" vertical="center"/>
    </xf>
    <xf numFmtId="0" fontId="25" fillId="0" borderId="38" xfId="3" applyFont="1" applyBorder="1" applyAlignment="1">
      <alignment horizontal="center" vertical="center"/>
    </xf>
    <xf numFmtId="0" fontId="25" fillId="0" borderId="39" xfId="3" applyFont="1" applyBorder="1" applyAlignment="1">
      <alignment horizontal="center" vertical="center"/>
    </xf>
    <xf numFmtId="0" fontId="2" fillId="0" borderId="30" xfId="3" applyFont="1" applyBorder="1" applyAlignment="1">
      <alignment horizontal="center" vertical="center" textRotation="255"/>
    </xf>
    <xf numFmtId="0" fontId="2" fillId="0" borderId="35" xfId="3" applyFont="1" applyBorder="1" applyAlignment="1">
      <alignment horizontal="center" vertical="center" textRotation="255"/>
    </xf>
    <xf numFmtId="0" fontId="2" fillId="0" borderId="33" xfId="3" applyFont="1" applyBorder="1" applyAlignment="1">
      <alignment horizontal="center" vertical="center" textRotation="255"/>
    </xf>
    <xf numFmtId="182" fontId="8" fillId="0" borderId="65" xfId="3" applyNumberFormat="1" applyFont="1" applyBorder="1" applyAlignment="1">
      <alignment horizontal="center" vertical="center"/>
    </xf>
    <xf numFmtId="182" fontId="8" fillId="0" borderId="61" xfId="3" applyNumberFormat="1" applyFont="1" applyBorder="1" applyAlignment="1">
      <alignment horizontal="center" vertical="center"/>
    </xf>
    <xf numFmtId="178" fontId="8" fillId="0" borderId="64" xfId="3" applyNumberFormat="1" applyFont="1" applyBorder="1" applyAlignment="1">
      <alignment horizontal="right" vertical="center"/>
    </xf>
    <xf numFmtId="178" fontId="8" fillId="0" borderId="63" xfId="3" applyNumberFormat="1" applyFont="1" applyBorder="1" applyAlignment="1">
      <alignment horizontal="right" vertical="center"/>
    </xf>
    <xf numFmtId="0" fontId="8" fillId="0" borderId="61" xfId="3" applyFont="1" applyBorder="1" applyAlignment="1">
      <alignment horizontal="center" vertical="center"/>
    </xf>
    <xf numFmtId="0" fontId="8" fillId="0" borderId="60" xfId="3" applyFont="1" applyBorder="1" applyAlignment="1">
      <alignment horizontal="center" vertical="center"/>
    </xf>
    <xf numFmtId="182" fontId="8" fillId="0" borderId="47" xfId="3" applyNumberFormat="1" applyFont="1" applyBorder="1" applyAlignment="1">
      <alignment horizontal="center" vertical="center"/>
    </xf>
    <xf numFmtId="182" fontId="8" fillId="0" borderId="16" xfId="3" applyNumberFormat="1" applyFont="1" applyBorder="1" applyAlignment="1">
      <alignment horizontal="center" vertical="center"/>
    </xf>
    <xf numFmtId="178" fontId="8" fillId="0" borderId="37" xfId="3" applyNumberFormat="1" applyFont="1" applyBorder="1" applyAlignment="1">
      <alignment horizontal="right" vertical="center"/>
    </xf>
    <xf numFmtId="178" fontId="8" fillId="0" borderId="38" xfId="3" applyNumberFormat="1" applyFont="1" applyBorder="1" applyAlignment="1">
      <alignment horizontal="right" vertical="center"/>
    </xf>
    <xf numFmtId="0" fontId="8" fillId="0" borderId="16" xfId="3" applyFont="1" applyBorder="1" applyAlignment="1">
      <alignment horizontal="center" vertical="center"/>
    </xf>
    <xf numFmtId="0" fontId="8" fillId="0" borderId="48" xfId="3" applyFont="1" applyBorder="1" applyAlignment="1">
      <alignment horizontal="center" vertical="center"/>
    </xf>
    <xf numFmtId="0" fontId="8" fillId="0" borderId="68" xfId="3" applyFont="1" applyBorder="1" applyAlignment="1">
      <alignment horizontal="center" vertical="center"/>
    </xf>
    <xf numFmtId="0" fontId="8" fillId="0" borderId="69" xfId="3" applyFont="1" applyBorder="1" applyAlignment="1">
      <alignment horizontal="center" vertical="center"/>
    </xf>
    <xf numFmtId="0" fontId="8" fillId="0" borderId="49" xfId="3" applyFont="1" applyBorder="1" applyAlignment="1">
      <alignment horizontal="center" vertical="center"/>
    </xf>
    <xf numFmtId="0" fontId="8" fillId="0" borderId="66" xfId="3" applyFont="1" applyBorder="1" applyAlignment="1">
      <alignment horizontal="center" vertical="center"/>
    </xf>
    <xf numFmtId="0" fontId="2" fillId="0" borderId="68" xfId="3" applyFont="1" applyBorder="1" applyAlignment="1">
      <alignment horizontal="center" vertical="center"/>
    </xf>
    <xf numFmtId="0" fontId="2" fillId="0" borderId="50" xfId="3" applyFont="1" applyBorder="1" applyAlignment="1">
      <alignment horizontal="center" vertical="center"/>
    </xf>
    <xf numFmtId="0" fontId="2" fillId="0" borderId="56" xfId="3" applyFont="1" applyBorder="1" applyAlignment="1">
      <alignment horizontal="center" vertical="center"/>
    </xf>
    <xf numFmtId="0" fontId="2" fillId="0" borderId="49" xfId="3" applyFont="1" applyBorder="1" applyAlignment="1">
      <alignment horizontal="center" vertical="center"/>
    </xf>
    <xf numFmtId="0" fontId="2" fillId="0" borderId="22" xfId="3" applyFont="1" applyBorder="1" applyAlignment="1">
      <alignment horizontal="center" vertical="center"/>
    </xf>
    <xf numFmtId="0" fontId="2" fillId="0" borderId="25" xfId="3" applyFont="1" applyBorder="1" applyAlignment="1">
      <alignment horizontal="center" vertical="center"/>
    </xf>
    <xf numFmtId="0" fontId="8" fillId="0" borderId="22" xfId="3" applyFont="1" applyBorder="1" applyAlignment="1">
      <alignment horizontal="center" vertical="center"/>
    </xf>
    <xf numFmtId="0" fontId="8" fillId="0" borderId="64" xfId="3" applyFont="1" applyBorder="1" applyAlignment="1">
      <alignment horizontal="center" vertical="center"/>
    </xf>
    <xf numFmtId="0" fontId="8" fillId="0" borderId="62" xfId="3" applyFont="1" applyBorder="1" applyAlignment="1">
      <alignment horizontal="center" vertical="center"/>
    </xf>
    <xf numFmtId="182" fontId="2" fillId="0" borderId="45" xfId="3" applyNumberFormat="1" applyFont="1" applyBorder="1" applyAlignment="1">
      <alignment horizontal="center" vertical="center"/>
    </xf>
    <xf numFmtId="182" fontId="2" fillId="0" borderId="40" xfId="3" applyNumberFormat="1" applyFont="1" applyBorder="1" applyAlignment="1">
      <alignment horizontal="center" vertical="center"/>
    </xf>
    <xf numFmtId="0" fontId="2" fillId="0" borderId="40" xfId="3" applyFont="1" applyBorder="1" applyAlignment="1">
      <alignment horizontal="center" vertical="center"/>
    </xf>
    <xf numFmtId="0" fontId="8" fillId="0" borderId="40" xfId="3" applyFont="1" applyBorder="1" applyAlignment="1">
      <alignment horizontal="center" vertical="center"/>
    </xf>
    <xf numFmtId="0" fontId="8" fillId="0" borderId="46" xfId="3" applyFont="1" applyBorder="1" applyAlignment="1">
      <alignment horizontal="center" vertical="center"/>
    </xf>
    <xf numFmtId="0" fontId="14" fillId="0" borderId="0" xfId="3" applyFont="1" applyBorder="1" applyAlignment="1">
      <alignment horizontal="center"/>
    </xf>
    <xf numFmtId="0" fontId="14" fillId="0" borderId="17" xfId="3" applyFont="1" applyBorder="1" applyAlignment="1">
      <alignment horizontal="center"/>
    </xf>
    <xf numFmtId="177" fontId="14" fillId="0" borderId="0" xfId="3" applyNumberFormat="1" applyFont="1" applyBorder="1" applyAlignment="1">
      <alignment horizontal="center" shrinkToFit="1"/>
    </xf>
    <xf numFmtId="177" fontId="14" fillId="0" borderId="17" xfId="3" applyNumberFormat="1" applyFont="1" applyBorder="1" applyAlignment="1">
      <alignment horizontal="center" shrinkToFit="1"/>
    </xf>
    <xf numFmtId="0" fontId="13" fillId="0" borderId="0" xfId="3" applyFont="1" applyAlignment="1">
      <alignment horizontal="center" vertical="center" shrinkToFit="1"/>
    </xf>
    <xf numFmtId="0" fontId="29" fillId="0" borderId="73" xfId="3" applyFont="1" applyBorder="1" applyAlignment="1">
      <alignment horizontal="center" vertical="center"/>
    </xf>
    <xf numFmtId="0" fontId="29" fillId="0" borderId="67" xfId="3" applyFont="1" applyBorder="1" applyAlignment="1">
      <alignment horizontal="center" vertical="center"/>
    </xf>
    <xf numFmtId="178" fontId="29" fillId="0" borderId="50" xfId="3" applyNumberFormat="1" applyFont="1" applyBorder="1" applyAlignment="1">
      <alignment horizontal="center" vertical="center"/>
    </xf>
    <xf numFmtId="178" fontId="29" fillId="0" borderId="56" xfId="3" applyNumberFormat="1" applyFont="1" applyBorder="1" applyAlignment="1">
      <alignment horizontal="center" vertical="center"/>
    </xf>
    <xf numFmtId="178" fontId="29" fillId="0" borderId="22" xfId="3" applyNumberFormat="1" applyFont="1" applyBorder="1" applyAlignment="1">
      <alignment horizontal="center" vertical="center"/>
    </xf>
    <xf numFmtId="178" fontId="29" fillId="0" borderId="25" xfId="3" applyNumberFormat="1" applyFont="1" applyBorder="1" applyAlignment="1">
      <alignment horizontal="center" vertical="center"/>
    </xf>
    <xf numFmtId="0" fontId="2" fillId="0" borderId="73" xfId="3" applyFont="1" applyBorder="1" applyAlignment="1">
      <alignment horizontal="center" vertical="center"/>
    </xf>
    <xf numFmtId="0" fontId="2" fillId="0" borderId="67" xfId="3" applyFont="1" applyBorder="1" applyAlignment="1">
      <alignment horizontal="center" vertical="center"/>
    </xf>
    <xf numFmtId="0" fontId="8" fillId="0" borderId="50" xfId="3" applyFont="1" applyBorder="1" applyAlignment="1">
      <alignment horizontal="center" vertical="center"/>
    </xf>
    <xf numFmtId="0" fontId="8" fillId="0" borderId="72" xfId="3" applyFont="1" applyBorder="1" applyAlignment="1">
      <alignment horizontal="center" vertical="center"/>
    </xf>
    <xf numFmtId="0" fontId="8" fillId="0" borderId="24" xfId="3" applyFont="1" applyBorder="1" applyAlignment="1">
      <alignment horizontal="center" vertical="center"/>
    </xf>
    <xf numFmtId="0" fontId="8" fillId="0" borderId="71" xfId="3" applyFont="1" applyBorder="1" applyAlignment="1">
      <alignment horizontal="center" vertical="center"/>
    </xf>
    <xf numFmtId="0" fontId="8" fillId="0" borderId="70" xfId="3" applyFont="1" applyBorder="1" applyAlignment="1">
      <alignment horizontal="center" vertical="center"/>
    </xf>
  </cellXfs>
  <cellStyles count="4">
    <cellStyle name="標準" xfId="0" builtinId="0"/>
    <cellStyle name="標準 2" xfId="3" xr:uid="{00000000-0005-0000-0000-000002000000}"/>
    <cellStyle name="標準_Sheet1" xfId="1" xr:uid="{00000000-0005-0000-0000-000003000000}"/>
    <cellStyle name="標準_Sheet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177165</xdr:colOff>
      <xdr:row>26</xdr:row>
      <xdr:rowOff>0</xdr:rowOff>
    </xdr:from>
    <xdr:to>
      <xdr:col>12</xdr:col>
      <xdr:colOff>411517</xdr:colOff>
      <xdr:row>26</xdr:row>
      <xdr:rowOff>0</xdr:rowOff>
    </xdr:to>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2581275" y="8467725"/>
          <a:ext cx="440055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県名　　　　　　　　　　学校名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127635</xdr:colOff>
      <xdr:row>6</xdr:row>
      <xdr:rowOff>47625</xdr:rowOff>
    </xdr:from>
    <xdr:to>
      <xdr:col>2</xdr:col>
      <xdr:colOff>392625</xdr:colOff>
      <xdr:row>6</xdr:row>
      <xdr:rowOff>371475</xdr:rowOff>
    </xdr:to>
    <xdr:sp macro="" textlink="">
      <xdr:nvSpPr>
        <xdr:cNvPr id="2" name="円/楕円 1">
          <a:extLst>
            <a:ext uri="{FF2B5EF4-FFF2-40B4-BE49-F238E27FC236}">
              <a16:creationId xmlns:a16="http://schemas.microsoft.com/office/drawing/2014/main" id="{C36E4511-0F44-4C7E-B0FB-CBC862E9B426}"/>
            </a:ext>
          </a:extLst>
        </xdr:cNvPr>
        <xdr:cNvSpPr/>
      </xdr:nvSpPr>
      <xdr:spPr>
        <a:xfrm>
          <a:off x="1499235" y="1076325"/>
          <a:ext cx="264990"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4"/>
  </sheetPr>
  <dimension ref="A1:K120"/>
  <sheetViews>
    <sheetView showGridLines="0" tabSelected="1" zoomScaleNormal="100" zoomScaleSheetLayoutView="100" workbookViewId="0">
      <selection activeCell="B1" sqref="B1:K1"/>
    </sheetView>
  </sheetViews>
  <sheetFormatPr defaultColWidth="9" defaultRowHeight="19.5" customHeight="1"/>
  <cols>
    <col min="1" max="1" width="3.625" style="14" customWidth="1"/>
    <col min="2" max="2" width="11.75" style="25" customWidth="1"/>
    <col min="3" max="3" width="1" style="1" customWidth="1"/>
    <col min="4" max="4" width="16.375" style="1" customWidth="1"/>
    <col min="5" max="5" width="3.25" style="1" customWidth="1"/>
    <col min="6" max="6" width="14.375" style="1" customWidth="1"/>
    <col min="7" max="7" width="10.5" style="1" customWidth="1"/>
    <col min="8" max="8" width="15.625" style="1" customWidth="1"/>
    <col min="9" max="9" width="3.875" style="1" customWidth="1"/>
    <col min="10" max="10" width="9" style="1"/>
    <col min="11" max="11" width="20.5" style="1" customWidth="1"/>
    <col min="12" max="12" width="1.25" style="1" customWidth="1"/>
    <col min="13" max="16384" width="9" style="1"/>
  </cols>
  <sheetData>
    <row r="1" spans="1:11" ht="37.15" customHeight="1">
      <c r="B1" s="191" t="s">
        <v>227</v>
      </c>
      <c r="C1" s="192"/>
      <c r="D1" s="192"/>
      <c r="E1" s="192"/>
      <c r="F1" s="192"/>
      <c r="G1" s="192"/>
      <c r="H1" s="192"/>
      <c r="I1" s="192"/>
      <c r="J1" s="192"/>
      <c r="K1" s="192"/>
    </row>
    <row r="2" spans="1:11" ht="6.75" customHeight="1">
      <c r="B2" s="192"/>
      <c r="C2" s="192"/>
      <c r="D2" s="192"/>
      <c r="E2" s="192"/>
      <c r="F2" s="192"/>
      <c r="G2" s="114"/>
      <c r="H2" s="114"/>
      <c r="I2" s="114"/>
      <c r="J2" s="114"/>
      <c r="K2" s="114"/>
    </row>
    <row r="3" spans="1:11" ht="28.5" customHeight="1">
      <c r="A3" s="196" t="s">
        <v>228</v>
      </c>
      <c r="B3" s="196"/>
      <c r="C3" s="196"/>
      <c r="D3" s="196"/>
      <c r="E3" s="196"/>
      <c r="F3" s="196"/>
      <c r="G3" s="196"/>
      <c r="H3" s="196"/>
      <c r="I3" s="192" t="s">
        <v>117</v>
      </c>
      <c r="J3" s="192"/>
      <c r="K3" s="116"/>
    </row>
    <row r="4" spans="1:11" ht="9" customHeight="1">
      <c r="B4" s="24"/>
      <c r="C4" s="2"/>
      <c r="D4" s="2"/>
      <c r="E4" s="2"/>
      <c r="F4" s="2"/>
    </row>
    <row r="5" spans="1:11" ht="19.5" customHeight="1">
      <c r="A5" s="195" t="s">
        <v>47</v>
      </c>
      <c r="B5" s="195"/>
      <c r="C5" s="2"/>
      <c r="D5" s="193" t="s">
        <v>12</v>
      </c>
      <c r="E5" s="193"/>
      <c r="F5" s="193"/>
      <c r="G5" s="193"/>
      <c r="H5" s="193"/>
      <c r="I5" s="193"/>
      <c r="J5" s="193"/>
      <c r="K5" s="193"/>
    </row>
    <row r="6" spans="1:11" ht="9" customHeight="1">
      <c r="B6" s="24"/>
      <c r="C6" s="2"/>
      <c r="D6" s="100"/>
      <c r="E6" s="3"/>
      <c r="F6" s="3"/>
      <c r="G6" s="3"/>
      <c r="H6" s="3"/>
      <c r="I6" s="3"/>
      <c r="J6" s="3"/>
      <c r="K6" s="3"/>
    </row>
    <row r="7" spans="1:11" ht="19.5" customHeight="1">
      <c r="A7" s="195" t="s">
        <v>16</v>
      </c>
      <c r="B7" s="195"/>
      <c r="C7" s="2"/>
      <c r="D7" s="193" t="s">
        <v>185</v>
      </c>
      <c r="E7" s="193"/>
      <c r="F7" s="193"/>
      <c r="G7" s="193"/>
      <c r="H7" s="193"/>
      <c r="I7" s="193"/>
      <c r="J7" s="193"/>
      <c r="K7" s="193"/>
    </row>
    <row r="8" spans="1:11" ht="10.5" customHeight="1">
      <c r="B8" s="24"/>
      <c r="C8" s="2"/>
      <c r="D8" s="100"/>
      <c r="E8" s="3"/>
      <c r="F8" s="3"/>
      <c r="G8" s="3"/>
      <c r="H8" s="3"/>
      <c r="I8" s="3"/>
      <c r="J8" s="3"/>
      <c r="K8" s="3"/>
    </row>
    <row r="9" spans="1:11" ht="19.5" customHeight="1">
      <c r="A9" s="195" t="s">
        <v>48</v>
      </c>
      <c r="B9" s="195"/>
      <c r="C9" s="2"/>
      <c r="D9" s="194" t="s">
        <v>88</v>
      </c>
      <c r="E9" s="194"/>
      <c r="F9" s="194"/>
      <c r="G9" s="194"/>
      <c r="H9" s="194"/>
      <c r="I9" s="194"/>
      <c r="J9" s="194"/>
      <c r="K9" s="194"/>
    </row>
    <row r="10" spans="1:11" ht="19.5" customHeight="1">
      <c r="B10" s="24"/>
      <c r="C10" s="2"/>
      <c r="D10" s="193"/>
      <c r="E10" s="193"/>
      <c r="F10" s="193"/>
      <c r="G10" s="3"/>
      <c r="H10" s="3"/>
      <c r="I10" s="3"/>
      <c r="J10" s="3"/>
      <c r="K10" s="3"/>
    </row>
    <row r="11" spans="1:11" ht="19.5" customHeight="1">
      <c r="A11" s="14" t="s">
        <v>49</v>
      </c>
      <c r="B11" s="61" t="s">
        <v>50</v>
      </c>
      <c r="C11" s="2"/>
      <c r="D11" s="193" t="s">
        <v>109</v>
      </c>
      <c r="E11" s="193"/>
      <c r="F11" s="193"/>
      <c r="G11" s="193"/>
      <c r="H11" s="193"/>
      <c r="I11" s="193"/>
      <c r="J11" s="193"/>
      <c r="K11" s="193"/>
    </row>
    <row r="12" spans="1:11" ht="19.5" customHeight="1">
      <c r="B12" s="61"/>
      <c r="C12" s="2"/>
      <c r="D12" s="193" t="s">
        <v>226</v>
      </c>
      <c r="E12" s="193"/>
      <c r="F12" s="193"/>
      <c r="G12" s="193"/>
      <c r="H12" s="193"/>
      <c r="I12" s="193"/>
      <c r="J12" s="193"/>
      <c r="K12" s="193"/>
    </row>
    <row r="13" spans="1:11" ht="19.5" customHeight="1">
      <c r="B13" s="61" t="s">
        <v>51</v>
      </c>
      <c r="C13" s="2"/>
      <c r="D13" s="193" t="s">
        <v>110</v>
      </c>
      <c r="E13" s="193"/>
      <c r="F13" s="193"/>
      <c r="G13" s="193"/>
      <c r="H13" s="193"/>
      <c r="I13" s="193"/>
      <c r="J13" s="193"/>
      <c r="K13" s="193"/>
    </row>
    <row r="14" spans="1:11" ht="11.25" customHeight="1">
      <c r="B14" s="61"/>
      <c r="C14" s="2"/>
      <c r="D14" s="100"/>
      <c r="E14" s="3"/>
      <c r="F14" s="3"/>
      <c r="G14" s="3"/>
      <c r="H14" s="3"/>
      <c r="I14" s="3"/>
      <c r="J14" s="3"/>
      <c r="K14" s="3"/>
    </row>
    <row r="15" spans="1:11" ht="19.5" customHeight="1">
      <c r="A15" s="14" t="s">
        <v>52</v>
      </c>
      <c r="B15" s="61" t="s">
        <v>1</v>
      </c>
      <c r="C15" s="2"/>
      <c r="D15" s="193" t="s">
        <v>184</v>
      </c>
      <c r="E15" s="193"/>
      <c r="F15" s="193"/>
      <c r="G15" s="193"/>
      <c r="H15" s="193"/>
      <c r="I15" s="193"/>
      <c r="J15" s="193"/>
      <c r="K15" s="193"/>
    </row>
    <row r="16" spans="1:11" ht="19.5" customHeight="1">
      <c r="B16" s="61"/>
      <c r="C16" s="2"/>
      <c r="D16" s="193" t="s">
        <v>190</v>
      </c>
      <c r="E16" s="193"/>
      <c r="F16" s="193"/>
      <c r="G16" s="193"/>
      <c r="H16" s="193"/>
      <c r="I16" s="193"/>
      <c r="J16" s="193"/>
      <c r="K16" s="193"/>
    </row>
    <row r="17" spans="1:11" ht="6.75" customHeight="1">
      <c r="B17" s="61"/>
      <c r="C17" s="2"/>
      <c r="D17" s="100"/>
      <c r="E17" s="3"/>
      <c r="F17" s="3"/>
      <c r="G17" s="3"/>
      <c r="H17" s="3"/>
      <c r="I17" s="3"/>
      <c r="J17" s="3"/>
      <c r="K17" s="3"/>
    </row>
    <row r="18" spans="1:11" ht="19.5" customHeight="1">
      <c r="A18" s="14" t="s">
        <v>53</v>
      </c>
      <c r="B18" s="61" t="s">
        <v>54</v>
      </c>
      <c r="C18" s="2"/>
      <c r="D18" s="193" t="s">
        <v>2</v>
      </c>
      <c r="E18" s="193"/>
      <c r="F18" s="193"/>
      <c r="G18" s="193"/>
      <c r="H18" s="193"/>
      <c r="I18" s="193"/>
      <c r="J18" s="193"/>
      <c r="K18" s="193"/>
    </row>
    <row r="19" spans="1:11" ht="19.5" customHeight="1">
      <c r="B19" s="61"/>
      <c r="C19" s="2"/>
      <c r="D19" s="193" t="s">
        <v>3</v>
      </c>
      <c r="E19" s="193"/>
      <c r="F19" s="193"/>
      <c r="G19" s="193"/>
      <c r="H19" s="193"/>
      <c r="I19" s="193"/>
      <c r="J19" s="193"/>
      <c r="K19" s="193"/>
    </row>
    <row r="20" spans="1:11" ht="19.5" customHeight="1">
      <c r="B20" s="61"/>
      <c r="C20" s="2"/>
      <c r="D20" s="100" t="s">
        <v>80</v>
      </c>
      <c r="E20" s="100"/>
      <c r="F20" s="100"/>
      <c r="G20" s="100"/>
      <c r="H20" s="100"/>
      <c r="I20" s="100"/>
      <c r="J20" s="100"/>
      <c r="K20" s="100"/>
    </row>
    <row r="21" spans="1:11" ht="7.5" customHeight="1">
      <c r="B21" s="61"/>
      <c r="C21" s="2"/>
      <c r="D21" s="100"/>
      <c r="E21" s="3"/>
      <c r="F21" s="3"/>
      <c r="G21" s="3"/>
      <c r="H21" s="3"/>
      <c r="I21" s="3"/>
      <c r="J21" s="3"/>
      <c r="K21" s="3"/>
    </row>
    <row r="22" spans="1:11" ht="19.5" customHeight="1">
      <c r="A22" s="14" t="s">
        <v>55</v>
      </c>
      <c r="B22" s="61" t="s">
        <v>56</v>
      </c>
      <c r="C22" s="2"/>
      <c r="D22" s="190" t="s">
        <v>93</v>
      </c>
      <c r="E22" s="190"/>
      <c r="F22" s="190"/>
      <c r="G22" s="190"/>
      <c r="H22" s="190"/>
      <c r="I22" s="190"/>
      <c r="J22" s="190"/>
      <c r="K22" s="190"/>
    </row>
    <row r="23" spans="1:11" ht="19.5" customHeight="1">
      <c r="B23" s="61"/>
      <c r="C23" s="2"/>
      <c r="D23" s="190" t="s">
        <v>229</v>
      </c>
      <c r="E23" s="190"/>
      <c r="F23" s="190"/>
      <c r="G23" s="190"/>
      <c r="H23" s="190"/>
      <c r="I23" s="190"/>
      <c r="J23" s="190"/>
      <c r="K23" s="190"/>
    </row>
    <row r="24" spans="1:11" ht="19.5" customHeight="1">
      <c r="B24" s="61"/>
      <c r="C24" s="2"/>
      <c r="D24" s="204" t="s">
        <v>75</v>
      </c>
      <c r="E24" s="204"/>
      <c r="F24" s="204"/>
      <c r="G24" s="204"/>
      <c r="H24" s="204"/>
      <c r="I24" s="204"/>
      <c r="J24" s="204"/>
      <c r="K24" s="204"/>
    </row>
    <row r="25" spans="1:11" ht="19.5" customHeight="1">
      <c r="B25" s="61"/>
      <c r="C25" s="2"/>
      <c r="D25" s="190" t="s">
        <v>237</v>
      </c>
      <c r="E25" s="190"/>
      <c r="F25" s="190"/>
      <c r="G25" s="190"/>
      <c r="H25" s="190"/>
      <c r="I25" s="190"/>
      <c r="J25" s="190"/>
      <c r="K25" s="190"/>
    </row>
    <row r="26" spans="1:11" ht="19.5" customHeight="1">
      <c r="B26" s="61"/>
      <c r="C26" s="2"/>
      <c r="D26" s="190" t="s">
        <v>81</v>
      </c>
      <c r="E26" s="190"/>
      <c r="F26" s="190"/>
      <c r="G26" s="190"/>
      <c r="H26" s="190"/>
      <c r="I26" s="190"/>
      <c r="J26" s="190"/>
      <c r="K26" s="190"/>
    </row>
    <row r="27" spans="1:11" ht="6.75" customHeight="1">
      <c r="B27" s="61"/>
      <c r="C27" s="2"/>
      <c r="D27" s="100"/>
      <c r="E27" s="3"/>
      <c r="F27" s="3"/>
      <c r="G27" s="3"/>
      <c r="H27" s="3"/>
      <c r="I27" s="3"/>
      <c r="J27" s="3"/>
      <c r="K27" s="3"/>
    </row>
    <row r="28" spans="1:11" ht="19.5" customHeight="1">
      <c r="A28" s="14" t="s">
        <v>57</v>
      </c>
      <c r="B28" s="61" t="s">
        <v>58</v>
      </c>
      <c r="C28" s="2"/>
      <c r="D28" s="190" t="s">
        <v>86</v>
      </c>
      <c r="E28" s="190"/>
      <c r="F28" s="190"/>
      <c r="G28" s="190"/>
      <c r="H28" s="190"/>
      <c r="I28" s="190"/>
      <c r="J28" s="190"/>
      <c r="K28" s="190"/>
    </row>
    <row r="29" spans="1:11" ht="19.5" customHeight="1">
      <c r="B29" s="61"/>
      <c r="C29" s="2"/>
      <c r="D29" s="190" t="s">
        <v>87</v>
      </c>
      <c r="E29" s="190"/>
      <c r="F29" s="190"/>
      <c r="G29" s="190"/>
      <c r="H29" s="190"/>
      <c r="I29" s="190"/>
      <c r="J29" s="190"/>
      <c r="K29" s="190"/>
    </row>
    <row r="30" spans="1:11" ht="19.5" customHeight="1">
      <c r="B30" s="61"/>
      <c r="C30" s="2"/>
      <c r="D30" s="203" t="s">
        <v>82</v>
      </c>
      <c r="E30" s="203"/>
      <c r="F30" s="203"/>
      <c r="G30" s="203"/>
      <c r="H30" s="203"/>
      <c r="I30" s="203"/>
      <c r="J30" s="203"/>
      <c r="K30" s="203"/>
    </row>
    <row r="31" spans="1:11" ht="19.5" customHeight="1">
      <c r="B31" s="61"/>
      <c r="C31" s="2"/>
      <c r="D31" s="203" t="s">
        <v>199</v>
      </c>
      <c r="E31" s="203"/>
      <c r="F31" s="203"/>
      <c r="G31" s="203"/>
      <c r="H31" s="203"/>
      <c r="I31" s="203"/>
      <c r="J31" s="203"/>
      <c r="K31" s="203"/>
    </row>
    <row r="32" spans="1:11" ht="5.25" customHeight="1">
      <c r="B32" s="61"/>
      <c r="C32" s="2"/>
      <c r="D32" s="100"/>
      <c r="E32" s="3"/>
      <c r="F32" s="3"/>
      <c r="G32" s="3"/>
      <c r="H32" s="3"/>
      <c r="I32" s="3"/>
      <c r="J32" s="3"/>
      <c r="K32" s="3"/>
    </row>
    <row r="33" spans="1:11" ht="19.5" customHeight="1">
      <c r="A33" s="14" t="s">
        <v>59</v>
      </c>
      <c r="B33" s="61" t="s">
        <v>60</v>
      </c>
      <c r="C33" s="2"/>
      <c r="D33" s="190" t="s">
        <v>230</v>
      </c>
      <c r="E33" s="190"/>
      <c r="F33" s="190"/>
      <c r="G33" s="190"/>
      <c r="H33" s="190"/>
      <c r="I33" s="190"/>
      <c r="J33" s="190"/>
      <c r="K33" s="190"/>
    </row>
    <row r="34" spans="1:11" ht="5.25" customHeight="1">
      <c r="B34" s="61"/>
      <c r="C34" s="2"/>
      <c r="D34" s="2"/>
      <c r="E34" s="100"/>
      <c r="F34" s="100"/>
    </row>
    <row r="35" spans="1:11" ht="19.5" customHeight="1">
      <c r="A35" s="14" t="s">
        <v>61</v>
      </c>
      <c r="B35" s="61" t="s">
        <v>62</v>
      </c>
      <c r="C35" s="2"/>
      <c r="D35" s="211" t="s">
        <v>99</v>
      </c>
      <c r="E35" s="212"/>
      <c r="F35" s="212"/>
      <c r="G35" s="212"/>
      <c r="H35" s="212"/>
      <c r="I35" s="212"/>
      <c r="J35" s="212"/>
      <c r="K35" s="213"/>
    </row>
    <row r="36" spans="1:11" ht="19.5" customHeight="1">
      <c r="B36" s="61"/>
      <c r="C36" s="2"/>
      <c r="D36" s="53" t="s">
        <v>89</v>
      </c>
      <c r="E36" s="218" t="s">
        <v>63</v>
      </c>
      <c r="F36" s="218"/>
      <c r="G36" s="103"/>
      <c r="H36" s="54"/>
      <c r="I36" s="218" t="s">
        <v>94</v>
      </c>
      <c r="J36" s="218"/>
      <c r="K36" s="219"/>
    </row>
    <row r="37" spans="1:11" ht="19.5" customHeight="1">
      <c r="B37" s="61"/>
      <c r="C37" s="2"/>
      <c r="D37" s="106" t="s">
        <v>90</v>
      </c>
      <c r="E37" s="92" t="s">
        <v>44</v>
      </c>
      <c r="F37" s="92"/>
      <c r="G37" s="92"/>
      <c r="H37" s="54"/>
      <c r="I37" s="201"/>
      <c r="J37" s="201"/>
      <c r="K37" s="202"/>
    </row>
    <row r="38" spans="1:11" ht="19.5" customHeight="1">
      <c r="B38" s="61"/>
      <c r="C38" s="2"/>
      <c r="D38" s="105" t="s">
        <v>232</v>
      </c>
      <c r="E38" s="198" t="s">
        <v>13</v>
      </c>
      <c r="F38" s="198"/>
      <c r="G38" s="104"/>
      <c r="H38" s="216" t="s">
        <v>231</v>
      </c>
      <c r="I38" s="216"/>
      <c r="J38" s="216"/>
      <c r="K38" s="217"/>
    </row>
    <row r="39" spans="1:11" ht="19.5" customHeight="1">
      <c r="A39" s="33"/>
      <c r="B39" s="62"/>
      <c r="C39" s="2"/>
      <c r="D39" s="190" t="s">
        <v>265</v>
      </c>
      <c r="E39" s="190"/>
      <c r="F39" s="190"/>
      <c r="G39" s="190"/>
      <c r="H39" s="190"/>
      <c r="I39" s="190"/>
      <c r="J39" s="190"/>
      <c r="K39" s="190"/>
    </row>
    <row r="40" spans="1:11" ht="19.5" customHeight="1">
      <c r="A40" s="33"/>
      <c r="B40" s="62"/>
      <c r="C40" s="2"/>
      <c r="D40" s="190" t="s">
        <v>266</v>
      </c>
      <c r="E40" s="190"/>
      <c r="F40" s="190"/>
      <c r="G40" s="190"/>
      <c r="H40" s="190"/>
      <c r="I40" s="190"/>
      <c r="J40" s="190"/>
      <c r="K40" s="190"/>
    </row>
    <row r="41" spans="1:11" ht="19.5" customHeight="1">
      <c r="A41" s="33"/>
      <c r="B41" s="62"/>
      <c r="C41" s="2"/>
      <c r="D41" s="190" t="s">
        <v>236</v>
      </c>
      <c r="E41" s="190"/>
      <c r="F41" s="190"/>
      <c r="G41" s="190"/>
      <c r="H41" s="190"/>
      <c r="I41" s="190"/>
      <c r="J41" s="190"/>
      <c r="K41" s="190"/>
    </row>
    <row r="42" spans="1:11" ht="19.5" customHeight="1">
      <c r="A42" s="33"/>
      <c r="B42" s="62"/>
      <c r="C42" s="2"/>
      <c r="D42" s="100" t="s">
        <v>95</v>
      </c>
      <c r="E42" s="99"/>
      <c r="F42" s="99"/>
      <c r="G42" s="99"/>
      <c r="H42" s="99"/>
      <c r="I42" s="99"/>
      <c r="J42" s="99"/>
      <c r="K42" s="99"/>
    </row>
    <row r="43" spans="1:11" ht="19.5" customHeight="1">
      <c r="B43" s="61"/>
      <c r="C43" s="2"/>
      <c r="D43" s="190" t="s">
        <v>258</v>
      </c>
      <c r="E43" s="190"/>
      <c r="F43" s="190"/>
      <c r="G43" s="190"/>
      <c r="H43" s="190"/>
      <c r="I43" s="190"/>
      <c r="J43" s="190"/>
      <c r="K43" s="190"/>
    </row>
    <row r="44" spans="1:11" ht="19.5" customHeight="1">
      <c r="B44" s="61"/>
      <c r="C44" s="2"/>
      <c r="D44" s="190" t="s">
        <v>261</v>
      </c>
      <c r="E44" s="190"/>
      <c r="F44" s="190"/>
      <c r="G44" s="190"/>
      <c r="H44" s="190"/>
      <c r="I44" s="190"/>
      <c r="J44" s="190"/>
      <c r="K44" s="190"/>
    </row>
    <row r="45" spans="1:11" ht="12" customHeight="1">
      <c r="B45" s="61"/>
      <c r="C45" s="2"/>
      <c r="D45" s="110"/>
      <c r="E45" s="110"/>
      <c r="F45" s="110"/>
      <c r="G45" s="110"/>
      <c r="H45" s="110"/>
      <c r="I45" s="110"/>
      <c r="J45" s="110"/>
      <c r="K45" s="110"/>
    </row>
    <row r="46" spans="1:11" ht="19.5" customHeight="1">
      <c r="B46" s="61"/>
      <c r="C46" s="2"/>
      <c r="D46" s="90" t="s">
        <v>187</v>
      </c>
      <c r="E46" s="91"/>
      <c r="F46" s="91"/>
      <c r="G46" s="51"/>
      <c r="H46" s="51"/>
      <c r="I46" s="51"/>
      <c r="J46" s="51"/>
      <c r="K46" s="52"/>
    </row>
    <row r="47" spans="1:11" ht="19.5" customHeight="1">
      <c r="B47" s="61"/>
      <c r="C47" s="2"/>
      <c r="D47" s="187" t="s">
        <v>260</v>
      </c>
      <c r="E47" s="91"/>
      <c r="F47" s="91"/>
      <c r="G47" s="51"/>
      <c r="H47" s="51"/>
      <c r="I47" s="51"/>
      <c r="J47" s="51"/>
      <c r="K47" s="52"/>
    </row>
    <row r="48" spans="1:11" ht="19.5" customHeight="1">
      <c r="B48" s="61"/>
      <c r="C48" s="2"/>
      <c r="D48" s="75" t="s">
        <v>234</v>
      </c>
      <c r="E48" s="101" t="s">
        <v>83</v>
      </c>
      <c r="F48" s="101"/>
      <c r="G48" s="101"/>
      <c r="H48" s="76"/>
      <c r="I48" s="101"/>
      <c r="J48" s="101"/>
      <c r="K48" s="107"/>
    </row>
    <row r="49" spans="1:11" ht="19.5" customHeight="1">
      <c r="B49" s="61"/>
      <c r="C49" s="2"/>
      <c r="D49" s="75" t="s">
        <v>233</v>
      </c>
      <c r="E49" s="197" t="s">
        <v>13</v>
      </c>
      <c r="F49" s="197"/>
      <c r="G49" s="197"/>
      <c r="H49" s="93" t="s">
        <v>64</v>
      </c>
      <c r="I49" s="197" t="s">
        <v>45</v>
      </c>
      <c r="J49" s="197"/>
      <c r="K49" s="200"/>
    </row>
    <row r="50" spans="1:11" ht="6.75" customHeight="1">
      <c r="B50" s="61"/>
      <c r="C50" s="2"/>
      <c r="D50" s="55"/>
      <c r="E50" s="199"/>
      <c r="F50" s="199"/>
      <c r="G50" s="199"/>
      <c r="H50" s="94"/>
      <c r="I50" s="95"/>
      <c r="J50" s="95"/>
      <c r="K50" s="96"/>
    </row>
    <row r="51" spans="1:11" ht="11.25" customHeight="1">
      <c r="B51" s="61"/>
      <c r="C51" s="2"/>
      <c r="D51" s="2"/>
      <c r="E51" s="4"/>
      <c r="F51" s="5"/>
    </row>
    <row r="52" spans="1:11" ht="19.5" customHeight="1">
      <c r="B52" s="61"/>
      <c r="C52" s="2"/>
      <c r="D52" s="97" t="s">
        <v>186</v>
      </c>
      <c r="E52" s="51"/>
      <c r="F52" s="51"/>
      <c r="G52" s="51"/>
      <c r="H52" s="51"/>
      <c r="I52" s="51"/>
      <c r="J52" s="51"/>
      <c r="K52" s="52"/>
    </row>
    <row r="53" spans="1:11" ht="19.5" customHeight="1">
      <c r="B53" s="61"/>
      <c r="C53" s="2"/>
      <c r="D53" s="188" t="s">
        <v>259</v>
      </c>
      <c r="E53" s="16"/>
      <c r="F53" s="16"/>
      <c r="G53" s="16"/>
      <c r="H53" s="16"/>
      <c r="I53" s="16"/>
      <c r="J53" s="16"/>
      <c r="K53" s="113"/>
    </row>
    <row r="54" spans="1:11" ht="19.5" customHeight="1">
      <c r="B54" s="61"/>
      <c r="C54" s="2"/>
      <c r="D54" s="75" t="s">
        <v>91</v>
      </c>
      <c r="E54" s="101" t="s">
        <v>83</v>
      </c>
      <c r="F54" s="7"/>
      <c r="G54" s="7"/>
      <c r="H54" s="98"/>
      <c r="I54" s="101"/>
      <c r="J54" s="101"/>
      <c r="K54" s="107"/>
    </row>
    <row r="55" spans="1:11" ht="19.5" customHeight="1">
      <c r="B55" s="61"/>
      <c r="C55" s="2"/>
      <c r="D55" s="55" t="s">
        <v>233</v>
      </c>
      <c r="E55" s="199" t="s">
        <v>13</v>
      </c>
      <c r="F55" s="199"/>
      <c r="G55" s="199"/>
      <c r="H55" s="56"/>
      <c r="I55" s="199" t="s">
        <v>96</v>
      </c>
      <c r="J55" s="199"/>
      <c r="K55" s="206"/>
    </row>
    <row r="56" spans="1:11" ht="19.5" customHeight="1">
      <c r="B56" s="61"/>
      <c r="C56" s="2"/>
      <c r="D56" s="190" t="s">
        <v>97</v>
      </c>
      <c r="E56" s="190"/>
      <c r="F56" s="190"/>
      <c r="G56" s="190"/>
      <c r="H56" s="190"/>
      <c r="I56" s="190"/>
      <c r="J56" s="190"/>
      <c r="K56" s="190"/>
    </row>
    <row r="57" spans="1:11" ht="19.5" customHeight="1">
      <c r="B57" s="61"/>
      <c r="C57" s="2"/>
      <c r="D57" s="190" t="s">
        <v>98</v>
      </c>
      <c r="E57" s="190"/>
      <c r="F57" s="190"/>
      <c r="G57" s="190"/>
      <c r="H57" s="190"/>
      <c r="I57" s="190"/>
      <c r="J57" s="190"/>
      <c r="K57" s="190"/>
    </row>
    <row r="58" spans="1:11" ht="11.25" customHeight="1">
      <c r="B58" s="61"/>
      <c r="C58" s="2"/>
      <c r="D58" s="2"/>
      <c r="E58" s="100"/>
      <c r="F58" s="100"/>
    </row>
    <row r="59" spans="1:11" ht="20.25" customHeight="1">
      <c r="A59" s="14" t="s">
        <v>0</v>
      </c>
      <c r="B59" s="61" t="s">
        <v>15</v>
      </c>
      <c r="C59" s="2"/>
      <c r="D59" s="214" t="s">
        <v>262</v>
      </c>
      <c r="E59" s="214"/>
      <c r="F59" s="214"/>
      <c r="G59" s="214"/>
      <c r="H59" s="214"/>
      <c r="I59" s="214"/>
      <c r="J59" s="214"/>
      <c r="K59" s="214"/>
    </row>
    <row r="60" spans="1:11" ht="20.25" hidden="1" customHeight="1">
      <c r="B60" s="61"/>
      <c r="C60" s="2"/>
      <c r="D60" s="169" t="s">
        <v>193</v>
      </c>
      <c r="E60" s="102"/>
      <c r="F60" s="102"/>
      <c r="G60" s="102"/>
      <c r="H60" s="102"/>
      <c r="I60" s="102"/>
      <c r="J60" s="102"/>
      <c r="K60" s="102"/>
    </row>
    <row r="61" spans="1:11" ht="20.25" customHeight="1">
      <c r="B61" s="61"/>
      <c r="C61" s="2"/>
      <c r="D61" s="214" t="s">
        <v>240</v>
      </c>
      <c r="E61" s="214"/>
      <c r="F61" s="214"/>
      <c r="G61" s="214"/>
      <c r="H61" s="214"/>
      <c r="I61" s="214"/>
      <c r="J61" s="214"/>
      <c r="K61" s="214"/>
    </row>
    <row r="62" spans="1:11" ht="20.25" customHeight="1">
      <c r="B62" s="61"/>
      <c r="C62" s="2"/>
      <c r="D62" s="214" t="s">
        <v>239</v>
      </c>
      <c r="E62" s="214"/>
      <c r="F62" s="214"/>
      <c r="G62" s="214"/>
      <c r="H62" s="214"/>
      <c r="I62" s="214"/>
      <c r="J62" s="214"/>
      <c r="K62" s="214"/>
    </row>
    <row r="63" spans="1:11" ht="10.5" customHeight="1">
      <c r="B63" s="61"/>
      <c r="C63" s="2"/>
      <c r="D63" s="2"/>
      <c r="E63" s="100"/>
      <c r="F63" s="100"/>
    </row>
    <row r="64" spans="1:11" ht="19.5" customHeight="1">
      <c r="A64" s="14" t="s">
        <v>65</v>
      </c>
      <c r="B64" s="61" t="s">
        <v>67</v>
      </c>
      <c r="C64" s="2"/>
      <c r="D64" s="190" t="s">
        <v>68</v>
      </c>
      <c r="E64" s="190"/>
      <c r="F64" s="190"/>
      <c r="G64" s="190"/>
      <c r="H64" s="190"/>
      <c r="I64" s="190"/>
      <c r="J64" s="190"/>
      <c r="K64" s="190"/>
    </row>
    <row r="65" spans="1:11" ht="19.5" customHeight="1">
      <c r="B65" s="61"/>
      <c r="C65" s="2"/>
      <c r="D65" s="190" t="s">
        <v>84</v>
      </c>
      <c r="E65" s="190"/>
      <c r="F65" s="190"/>
      <c r="G65" s="190"/>
      <c r="H65" s="190"/>
      <c r="I65" s="190"/>
      <c r="J65" s="190"/>
      <c r="K65" s="190"/>
    </row>
    <row r="66" spans="1:11" ht="19.5" customHeight="1">
      <c r="B66" s="61"/>
      <c r="C66" s="2"/>
      <c r="D66" s="190" t="s">
        <v>36</v>
      </c>
      <c r="E66" s="190"/>
      <c r="F66" s="190"/>
      <c r="G66" s="190"/>
      <c r="H66" s="190"/>
      <c r="I66" s="190"/>
      <c r="J66" s="190"/>
      <c r="K66" s="190"/>
    </row>
    <row r="67" spans="1:11" ht="10.5" customHeight="1">
      <c r="B67" s="61"/>
      <c r="C67" s="2"/>
      <c r="D67" s="100"/>
      <c r="E67" s="100"/>
      <c r="F67" s="100"/>
      <c r="G67" s="100"/>
      <c r="H67" s="100"/>
      <c r="I67" s="100"/>
      <c r="J67" s="100"/>
      <c r="K67" s="100"/>
    </row>
    <row r="68" spans="1:11" ht="19.5" customHeight="1">
      <c r="A68" s="14" t="s">
        <v>66</v>
      </c>
      <c r="B68" s="61" t="s">
        <v>70</v>
      </c>
      <c r="C68" s="2"/>
      <c r="D68" s="190" t="s">
        <v>248</v>
      </c>
      <c r="E68" s="190"/>
      <c r="F68" s="190"/>
      <c r="G68" s="190"/>
      <c r="H68" s="190"/>
      <c r="I68" s="190"/>
      <c r="J68" s="190"/>
      <c r="K68" s="190"/>
    </row>
    <row r="69" spans="1:11" ht="19.5" customHeight="1">
      <c r="B69" s="61"/>
      <c r="C69" s="2"/>
      <c r="D69" s="205" t="s">
        <v>247</v>
      </c>
      <c r="E69" s="205"/>
      <c r="F69" s="205"/>
      <c r="G69" s="205"/>
      <c r="H69" s="205"/>
      <c r="I69" s="205"/>
      <c r="J69" s="205"/>
      <c r="K69" s="205"/>
    </row>
    <row r="70" spans="1:11" ht="19.5" customHeight="1">
      <c r="B70" s="61"/>
      <c r="C70" s="2"/>
      <c r="D70" s="190" t="s">
        <v>235</v>
      </c>
      <c r="E70" s="190"/>
      <c r="F70" s="190"/>
      <c r="G70" s="190"/>
      <c r="H70" s="190"/>
      <c r="I70" s="190"/>
      <c r="J70" s="190"/>
      <c r="K70" s="190"/>
    </row>
    <row r="71" spans="1:11" ht="19.5" customHeight="1">
      <c r="B71" s="61"/>
      <c r="C71" s="2"/>
      <c r="D71" s="215" t="s">
        <v>100</v>
      </c>
      <c r="E71" s="215"/>
      <c r="F71" s="215"/>
      <c r="G71" s="215"/>
      <c r="H71" s="215"/>
      <c r="I71" s="215"/>
      <c r="J71" s="215"/>
      <c r="K71" s="215"/>
    </row>
    <row r="72" spans="1:11" s="16" customFormat="1" ht="10.5" customHeight="1" thickBot="1">
      <c r="A72" s="26"/>
      <c r="B72" s="63"/>
      <c r="C72" s="7"/>
      <c r="D72" s="17"/>
      <c r="E72" s="15"/>
      <c r="F72" s="15"/>
    </row>
    <row r="73" spans="1:11" ht="8.25" customHeight="1" thickTop="1">
      <c r="B73" s="61"/>
      <c r="C73" s="2"/>
      <c r="D73" s="8"/>
      <c r="E73" s="9"/>
      <c r="F73" s="9"/>
      <c r="G73" s="41"/>
      <c r="H73" s="41"/>
      <c r="I73" s="41"/>
      <c r="J73" s="42"/>
    </row>
    <row r="74" spans="1:11" s="13" customFormat="1" ht="16.5" customHeight="1">
      <c r="A74" s="14"/>
      <c r="B74" s="61"/>
      <c r="C74" s="17"/>
      <c r="D74" s="65"/>
      <c r="E74" s="209" t="s">
        <v>101</v>
      </c>
      <c r="F74" s="209"/>
      <c r="G74" s="209"/>
      <c r="H74" s="209"/>
      <c r="I74" s="209"/>
      <c r="J74" s="210"/>
    </row>
    <row r="75" spans="1:11" s="13" customFormat="1" ht="16.5" customHeight="1">
      <c r="A75" s="14"/>
      <c r="B75" s="61"/>
      <c r="C75" s="17"/>
      <c r="D75" s="66" t="s">
        <v>30</v>
      </c>
      <c r="E75" s="209" t="s">
        <v>102</v>
      </c>
      <c r="F75" s="209"/>
      <c r="G75" s="209"/>
      <c r="H75" s="209"/>
      <c r="I75" s="209"/>
      <c r="J75" s="210"/>
    </row>
    <row r="76" spans="1:11" s="13" customFormat="1" ht="16.5" customHeight="1">
      <c r="A76" s="14"/>
      <c r="B76" s="61"/>
      <c r="C76" s="17"/>
      <c r="D76" s="66" t="s">
        <v>14</v>
      </c>
      <c r="E76" s="209" t="s">
        <v>103</v>
      </c>
      <c r="F76" s="209"/>
      <c r="G76" s="209"/>
      <c r="H76" s="209"/>
      <c r="I76" s="209"/>
      <c r="J76" s="210"/>
    </row>
    <row r="77" spans="1:11" s="13" customFormat="1" ht="16.5" customHeight="1">
      <c r="A77" s="14"/>
      <c r="B77" s="63"/>
      <c r="C77" s="17"/>
      <c r="D77" s="18"/>
      <c r="E77" s="209" t="s">
        <v>104</v>
      </c>
      <c r="F77" s="209"/>
      <c r="G77" s="209"/>
      <c r="H77" s="209"/>
      <c r="I77" s="209"/>
      <c r="J77" s="210"/>
    </row>
    <row r="78" spans="1:11" s="13" customFormat="1" ht="8.25" customHeight="1" thickBot="1">
      <c r="A78" s="14"/>
      <c r="B78" s="63"/>
      <c r="C78" s="17"/>
      <c r="D78" s="19"/>
      <c r="E78" s="20"/>
      <c r="F78" s="20"/>
      <c r="G78" s="44"/>
      <c r="H78" s="44"/>
      <c r="I78" s="44"/>
      <c r="J78" s="45"/>
    </row>
    <row r="79" spans="1:11" s="13" customFormat="1" ht="10.5" customHeight="1" thickTop="1" thickBot="1">
      <c r="A79" s="14"/>
      <c r="B79" s="63"/>
      <c r="C79" s="17"/>
      <c r="D79" s="17"/>
      <c r="E79" s="17"/>
      <c r="F79" s="17"/>
      <c r="G79" s="49"/>
      <c r="H79" s="49"/>
      <c r="I79" s="49"/>
    </row>
    <row r="80" spans="1:11" s="13" customFormat="1" ht="8.25" customHeight="1" thickTop="1">
      <c r="A80" s="14"/>
      <c r="B80" s="63"/>
      <c r="C80" s="17"/>
      <c r="D80" s="21"/>
      <c r="E80" s="22"/>
      <c r="F80" s="46"/>
      <c r="G80" s="46"/>
      <c r="H80" s="46"/>
      <c r="I80" s="46"/>
      <c r="J80" s="23"/>
    </row>
    <row r="81" spans="1:11" s="13" customFormat="1" ht="16.5" customHeight="1">
      <c r="A81" s="14"/>
      <c r="B81" s="63"/>
      <c r="C81" s="17"/>
      <c r="D81" s="18" t="s">
        <v>71</v>
      </c>
      <c r="E81" s="220" t="s">
        <v>105</v>
      </c>
      <c r="F81" s="220"/>
      <c r="G81" s="220"/>
      <c r="H81" s="220"/>
      <c r="I81" s="220"/>
      <c r="J81" s="43"/>
    </row>
    <row r="82" spans="1:11" s="13" customFormat="1" ht="16.5" customHeight="1">
      <c r="A82" s="14"/>
      <c r="B82" s="63"/>
      <c r="C82" s="17"/>
      <c r="D82" s="18"/>
      <c r="E82" s="209" t="s">
        <v>106</v>
      </c>
      <c r="F82" s="209"/>
      <c r="G82" s="209"/>
      <c r="H82" s="209"/>
      <c r="I82" s="209"/>
      <c r="J82" s="43"/>
    </row>
    <row r="83" spans="1:11" s="13" customFormat="1" ht="16.5" customHeight="1">
      <c r="A83" s="14"/>
      <c r="B83" s="63" t="s">
        <v>11</v>
      </c>
      <c r="C83" s="17"/>
      <c r="D83" s="18"/>
      <c r="E83" s="209" t="s">
        <v>107</v>
      </c>
      <c r="F83" s="209"/>
      <c r="G83" s="209"/>
      <c r="H83" s="209"/>
      <c r="I83" s="209"/>
      <c r="J83" s="210"/>
    </row>
    <row r="84" spans="1:11" ht="9" customHeight="1" thickBot="1">
      <c r="B84" s="63"/>
      <c r="C84" s="7"/>
      <c r="D84" s="10"/>
      <c r="E84" s="11"/>
      <c r="F84" s="50"/>
      <c r="G84" s="47"/>
      <c r="H84" s="47"/>
      <c r="I84" s="47"/>
      <c r="J84" s="48"/>
    </row>
    <row r="85" spans="1:11" ht="11.25" customHeight="1" thickTop="1">
      <c r="B85" s="63"/>
      <c r="C85" s="7"/>
      <c r="D85" s="7"/>
      <c r="E85" s="6"/>
      <c r="F85" s="7"/>
    </row>
    <row r="86" spans="1:11" ht="19.5" customHeight="1">
      <c r="A86" s="1" t="s">
        <v>69</v>
      </c>
      <c r="B86" s="1" t="s">
        <v>242</v>
      </c>
      <c r="D86" s="190" t="s">
        <v>243</v>
      </c>
      <c r="E86" s="190"/>
      <c r="F86" s="190"/>
      <c r="G86" s="190"/>
      <c r="H86" s="190"/>
      <c r="I86" s="190"/>
      <c r="J86" s="190"/>
      <c r="K86" s="190"/>
    </row>
    <row r="87" spans="1:11" ht="19.5" customHeight="1">
      <c r="B87" s="64"/>
      <c r="C87" s="7"/>
      <c r="D87" s="186" t="s">
        <v>246</v>
      </c>
      <c r="E87" s="185"/>
      <c r="F87" s="185"/>
      <c r="G87" s="185"/>
      <c r="H87" s="185"/>
      <c r="I87" s="185"/>
      <c r="J87" s="185"/>
      <c r="K87" s="185"/>
    </row>
    <row r="88" spans="1:11" ht="19.5" customHeight="1">
      <c r="B88" s="64"/>
      <c r="C88" s="7"/>
      <c r="D88" s="190" t="s">
        <v>245</v>
      </c>
      <c r="E88" s="190"/>
      <c r="F88" s="190"/>
      <c r="G88" s="190"/>
      <c r="H88" s="190"/>
      <c r="I88" s="190"/>
      <c r="J88" s="190"/>
      <c r="K88" s="190"/>
    </row>
    <row r="89" spans="1:11" ht="19.5" customHeight="1">
      <c r="B89" s="64"/>
      <c r="C89" s="7"/>
      <c r="D89" s="190" t="s">
        <v>249</v>
      </c>
      <c r="E89" s="190"/>
      <c r="F89" s="190"/>
      <c r="G89" s="190"/>
      <c r="H89" s="190"/>
      <c r="I89" s="190"/>
      <c r="J89" s="190"/>
      <c r="K89" s="190"/>
    </row>
    <row r="90" spans="1:11" ht="19.5" customHeight="1">
      <c r="A90" s="14" t="s">
        <v>72</v>
      </c>
      <c r="B90" s="64" t="s">
        <v>17</v>
      </c>
      <c r="C90" s="7"/>
      <c r="D90" s="190" t="s">
        <v>250</v>
      </c>
      <c r="E90" s="190"/>
      <c r="F90" s="190"/>
      <c r="G90" s="190"/>
      <c r="H90" s="190"/>
      <c r="I90" s="190"/>
      <c r="J90" s="190"/>
      <c r="K90" s="190"/>
    </row>
    <row r="91" spans="1:11" ht="19.5" customHeight="1">
      <c r="B91" s="63"/>
      <c r="C91" s="7"/>
      <c r="D91" s="190" t="s">
        <v>244</v>
      </c>
      <c r="E91" s="190"/>
      <c r="F91" s="190"/>
      <c r="G91" s="190"/>
      <c r="H91" s="190"/>
      <c r="I91" s="190"/>
      <c r="J91" s="190"/>
      <c r="K91" s="190"/>
    </row>
    <row r="92" spans="1:11" ht="19.5" customHeight="1">
      <c r="B92" s="63"/>
      <c r="C92" s="7"/>
      <c r="D92" s="193" t="s">
        <v>46</v>
      </c>
      <c r="E92" s="193"/>
      <c r="F92" s="193"/>
      <c r="G92" s="193"/>
      <c r="H92" s="193"/>
      <c r="I92" s="193"/>
      <c r="J92" s="193"/>
      <c r="K92" s="193"/>
    </row>
    <row r="93" spans="1:11" ht="19.5" customHeight="1">
      <c r="B93" s="63"/>
      <c r="C93" s="7"/>
      <c r="D93" s="190" t="s">
        <v>92</v>
      </c>
      <c r="E93" s="190"/>
      <c r="F93" s="190"/>
      <c r="G93" s="190"/>
      <c r="H93" s="190"/>
      <c r="I93" s="190"/>
      <c r="J93" s="190"/>
      <c r="K93" s="190"/>
    </row>
    <row r="94" spans="1:11" ht="10.5" customHeight="1">
      <c r="B94" s="63"/>
      <c r="C94" s="7"/>
      <c r="D94" s="193" t="s">
        <v>73</v>
      </c>
      <c r="E94" s="193"/>
      <c r="F94" s="193"/>
      <c r="G94" s="3"/>
      <c r="H94" s="3"/>
      <c r="I94" s="3"/>
      <c r="J94" s="3"/>
      <c r="K94" s="3"/>
    </row>
    <row r="95" spans="1:11" ht="18.75" customHeight="1">
      <c r="A95" s="14" t="s">
        <v>74</v>
      </c>
      <c r="B95" s="64" t="s">
        <v>29</v>
      </c>
      <c r="C95" s="7"/>
      <c r="D95" s="208" t="s">
        <v>188</v>
      </c>
      <c r="E95" s="208"/>
      <c r="F95" s="208"/>
      <c r="G95" s="208"/>
      <c r="H95" s="208"/>
      <c r="I95" s="208"/>
      <c r="J95" s="208"/>
      <c r="K95" s="208"/>
    </row>
    <row r="96" spans="1:11" ht="18.75" customHeight="1">
      <c r="B96" s="64"/>
      <c r="C96" s="7"/>
      <c r="D96" s="190" t="s">
        <v>203</v>
      </c>
      <c r="E96" s="190"/>
      <c r="F96" s="190"/>
      <c r="G96" s="190"/>
      <c r="H96" s="190"/>
      <c r="I96" s="190"/>
      <c r="J96" s="190"/>
      <c r="K96" s="190"/>
    </row>
    <row r="97" spans="1:11" ht="18.75" customHeight="1">
      <c r="B97" s="64"/>
      <c r="C97" s="7"/>
      <c r="D97" s="170"/>
      <c r="E97" s="190" t="s">
        <v>201</v>
      </c>
      <c r="F97" s="190"/>
      <c r="G97" s="190"/>
      <c r="H97" s="190"/>
      <c r="I97" s="190"/>
      <c r="J97" s="190"/>
      <c r="K97" s="190"/>
    </row>
    <row r="98" spans="1:11" ht="18.75" customHeight="1">
      <c r="B98" s="64"/>
      <c r="C98" s="7"/>
      <c r="D98" s="170"/>
      <c r="E98" s="190" t="s">
        <v>202</v>
      </c>
      <c r="F98" s="190"/>
      <c r="G98" s="190"/>
      <c r="H98" s="190"/>
      <c r="I98" s="190"/>
      <c r="J98" s="190"/>
      <c r="K98" s="190"/>
    </row>
    <row r="99" spans="1:11" ht="18.75" customHeight="1">
      <c r="B99" s="64"/>
      <c r="C99" s="7"/>
      <c r="D99" s="170"/>
      <c r="E99" s="190" t="s">
        <v>204</v>
      </c>
      <c r="F99" s="190"/>
      <c r="G99" s="190"/>
      <c r="H99" s="190"/>
      <c r="I99" s="190"/>
      <c r="J99" s="190"/>
      <c r="K99" s="190"/>
    </row>
    <row r="100" spans="1:11" ht="18.75" customHeight="1">
      <c r="B100" s="64"/>
      <c r="C100" s="7"/>
      <c r="D100" s="170"/>
      <c r="E100" s="190" t="s">
        <v>205</v>
      </c>
      <c r="F100" s="190"/>
      <c r="G100" s="190"/>
      <c r="H100" s="190"/>
      <c r="I100" s="190"/>
      <c r="J100" s="190"/>
      <c r="K100" s="190"/>
    </row>
    <row r="101" spans="1:11" ht="18.75" customHeight="1">
      <c r="B101" s="64"/>
      <c r="C101" s="7"/>
      <c r="D101" s="190" t="s">
        <v>207</v>
      </c>
      <c r="E101" s="190"/>
      <c r="F101" s="190"/>
      <c r="G101" s="190"/>
      <c r="H101" s="190"/>
      <c r="I101" s="190"/>
      <c r="J101" s="190"/>
      <c r="K101" s="190"/>
    </row>
    <row r="102" spans="1:11" ht="10.5" customHeight="1">
      <c r="B102" s="61"/>
      <c r="C102" s="2"/>
      <c r="D102" s="100"/>
      <c r="E102" s="100"/>
      <c r="F102" s="100"/>
      <c r="G102" s="100"/>
      <c r="H102" s="100"/>
      <c r="I102" s="100"/>
      <c r="J102" s="100"/>
      <c r="K102" s="100"/>
    </row>
    <row r="103" spans="1:11" ht="18.75" customHeight="1">
      <c r="A103" s="14" t="s">
        <v>108</v>
      </c>
      <c r="B103" s="108" t="s">
        <v>76</v>
      </c>
      <c r="C103" s="2"/>
      <c r="D103" s="207" t="s">
        <v>263</v>
      </c>
      <c r="E103" s="207"/>
      <c r="F103" s="207"/>
      <c r="G103" s="207"/>
      <c r="H103" s="207"/>
      <c r="I103" s="207"/>
      <c r="J103" s="207"/>
      <c r="K103" s="207"/>
    </row>
    <row r="104" spans="1:11" ht="18.75" customHeight="1">
      <c r="B104" s="108" t="s">
        <v>78</v>
      </c>
      <c r="C104" s="2"/>
      <c r="D104" s="207" t="s">
        <v>267</v>
      </c>
      <c r="E104" s="207"/>
      <c r="F104" s="207"/>
      <c r="G104" s="207"/>
      <c r="H104" s="207"/>
      <c r="I104" s="207"/>
      <c r="J104" s="207"/>
      <c r="K104" s="207"/>
    </row>
    <row r="105" spans="1:11" ht="18.75" customHeight="1">
      <c r="B105" s="108" t="s">
        <v>77</v>
      </c>
      <c r="C105" s="2"/>
      <c r="D105" s="207" t="s">
        <v>251</v>
      </c>
      <c r="E105" s="207"/>
      <c r="F105" s="207"/>
      <c r="G105" s="207"/>
      <c r="H105" s="207"/>
      <c r="I105" s="207"/>
      <c r="J105" s="207"/>
      <c r="K105" s="207"/>
    </row>
    <row r="106" spans="1:11" ht="18.75" customHeight="1">
      <c r="C106" s="2"/>
      <c r="D106" s="207" t="s">
        <v>252</v>
      </c>
      <c r="E106" s="207"/>
      <c r="F106" s="207"/>
      <c r="G106" s="207"/>
      <c r="H106" s="207"/>
      <c r="I106" s="207"/>
      <c r="J106" s="207"/>
      <c r="K106" s="207"/>
    </row>
    <row r="107" spans="1:11" ht="18.75" customHeight="1">
      <c r="C107" s="2"/>
      <c r="D107" s="207" t="s">
        <v>253</v>
      </c>
      <c r="E107" s="207"/>
      <c r="F107" s="207"/>
      <c r="G107" s="207"/>
      <c r="H107" s="207"/>
      <c r="I107" s="207"/>
      <c r="J107" s="207"/>
      <c r="K107" s="207"/>
    </row>
    <row r="108" spans="1:11" ht="18.75" customHeight="1">
      <c r="C108" s="2"/>
      <c r="D108" s="207" t="s">
        <v>255</v>
      </c>
      <c r="E108" s="207"/>
      <c r="F108" s="207"/>
      <c r="G108" s="207"/>
      <c r="H108" s="207"/>
      <c r="I108" s="207"/>
      <c r="J108" s="207"/>
      <c r="K108" s="207"/>
    </row>
    <row r="109" spans="1:11" ht="18.75" customHeight="1">
      <c r="C109" s="2"/>
      <c r="D109" s="207" t="s">
        <v>111</v>
      </c>
      <c r="E109" s="207"/>
      <c r="F109" s="207"/>
      <c r="G109" s="207"/>
      <c r="H109" s="207"/>
      <c r="I109" s="207"/>
      <c r="J109" s="207"/>
      <c r="K109" s="207"/>
    </row>
    <row r="110" spans="1:11" ht="18.75" customHeight="1">
      <c r="D110" s="207" t="s">
        <v>256</v>
      </c>
      <c r="E110" s="207"/>
      <c r="F110" s="207"/>
      <c r="G110" s="207"/>
      <c r="H110" s="207"/>
      <c r="I110" s="207"/>
      <c r="J110" s="207"/>
      <c r="K110" s="207"/>
    </row>
    <row r="111" spans="1:11" ht="19.5" customHeight="1">
      <c r="D111" s="207" t="s">
        <v>254</v>
      </c>
      <c r="E111" s="207"/>
      <c r="F111" s="207"/>
      <c r="G111" s="207"/>
      <c r="H111" s="207"/>
      <c r="I111" s="207"/>
      <c r="J111" s="207"/>
      <c r="K111" s="207"/>
    </row>
    <row r="112" spans="1:11" ht="19.5" customHeight="1">
      <c r="D112" s="189" t="s">
        <v>206</v>
      </c>
      <c r="E112" s="189"/>
      <c r="F112" s="189"/>
      <c r="G112" s="189"/>
      <c r="H112" s="189"/>
      <c r="I112" s="189"/>
      <c r="J112" s="189"/>
      <c r="K112" s="189"/>
    </row>
    <row r="113" spans="1:4" ht="10.5" customHeight="1"/>
    <row r="114" spans="1:4" ht="19.5" customHeight="1">
      <c r="A114" s="14" t="s">
        <v>241</v>
      </c>
      <c r="B114" s="25" t="s">
        <v>85</v>
      </c>
      <c r="D114" s="1" t="s">
        <v>194</v>
      </c>
    </row>
    <row r="115" spans="1:4" ht="19.5" customHeight="1">
      <c r="D115" s="1" t="s">
        <v>195</v>
      </c>
    </row>
    <row r="116" spans="1:4" ht="19.5" customHeight="1">
      <c r="D116" s="1" t="s">
        <v>238</v>
      </c>
    </row>
    <row r="117" spans="1:4" ht="19.5" customHeight="1">
      <c r="D117" s="1" t="s">
        <v>264</v>
      </c>
    </row>
    <row r="118" spans="1:4" ht="19.5" customHeight="1">
      <c r="D118" s="1" t="s">
        <v>196</v>
      </c>
    </row>
    <row r="119" spans="1:4" ht="19.5" customHeight="1">
      <c r="D119" s="1" t="s">
        <v>197</v>
      </c>
    </row>
    <row r="120" spans="1:4" ht="19.5" customHeight="1">
      <c r="D120" s="1" t="s">
        <v>198</v>
      </c>
    </row>
  </sheetData>
  <mergeCells count="88">
    <mergeCell ref="D111:K111"/>
    <mergeCell ref="E75:J75"/>
    <mergeCell ref="D70:K70"/>
    <mergeCell ref="E74:J74"/>
    <mergeCell ref="E82:I82"/>
    <mergeCell ref="D90:K90"/>
    <mergeCell ref="E76:J76"/>
    <mergeCell ref="E83:J83"/>
    <mergeCell ref="D94:F94"/>
    <mergeCell ref="E81:I81"/>
    <mergeCell ref="E97:K97"/>
    <mergeCell ref="E98:K98"/>
    <mergeCell ref="E99:K99"/>
    <mergeCell ref="E100:K100"/>
    <mergeCell ref="D106:K106"/>
    <mergeCell ref="D110:K110"/>
    <mergeCell ref="D35:K35"/>
    <mergeCell ref="D68:K68"/>
    <mergeCell ref="D96:K96"/>
    <mergeCell ref="D62:K62"/>
    <mergeCell ref="D86:K86"/>
    <mergeCell ref="D88:K88"/>
    <mergeCell ref="D89:K89"/>
    <mergeCell ref="D44:K44"/>
    <mergeCell ref="D59:K59"/>
    <mergeCell ref="D71:K71"/>
    <mergeCell ref="D61:K61"/>
    <mergeCell ref="H38:K38"/>
    <mergeCell ref="E36:F36"/>
    <mergeCell ref="I36:K36"/>
    <mergeCell ref="D109:K109"/>
    <mergeCell ref="D103:K103"/>
    <mergeCell ref="D91:K91"/>
    <mergeCell ref="D92:K92"/>
    <mergeCell ref="D93:K93"/>
    <mergeCell ref="D95:K95"/>
    <mergeCell ref="D101:K101"/>
    <mergeCell ref="I55:K55"/>
    <mergeCell ref="E55:G55"/>
    <mergeCell ref="D104:K104"/>
    <mergeCell ref="D108:K108"/>
    <mergeCell ref="D105:K105"/>
    <mergeCell ref="D107:K107"/>
    <mergeCell ref="E77:J77"/>
    <mergeCell ref="D57:K57"/>
    <mergeCell ref="D64:K64"/>
    <mergeCell ref="D66:K66"/>
    <mergeCell ref="D69:K69"/>
    <mergeCell ref="D56:K56"/>
    <mergeCell ref="D65:K65"/>
    <mergeCell ref="D12:K12"/>
    <mergeCell ref="D13:K13"/>
    <mergeCell ref="D15:K15"/>
    <mergeCell ref="D16:K16"/>
    <mergeCell ref="D18:K18"/>
    <mergeCell ref="D30:K30"/>
    <mergeCell ref="D33:K33"/>
    <mergeCell ref="D26:K26"/>
    <mergeCell ref="D31:K31"/>
    <mergeCell ref="D22:K22"/>
    <mergeCell ref="D23:K23"/>
    <mergeCell ref="D24:K24"/>
    <mergeCell ref="D25:K25"/>
    <mergeCell ref="D28:K28"/>
    <mergeCell ref="D29:K29"/>
    <mergeCell ref="E38:F38"/>
    <mergeCell ref="E50:G50"/>
    <mergeCell ref="I49:K49"/>
    <mergeCell ref="I37:K37"/>
    <mergeCell ref="D41:K41"/>
    <mergeCell ref="D39:K39"/>
    <mergeCell ref="D43:K43"/>
    <mergeCell ref="D112:K112"/>
    <mergeCell ref="D40:K40"/>
    <mergeCell ref="B1:K1"/>
    <mergeCell ref="D11:K11"/>
    <mergeCell ref="D10:F10"/>
    <mergeCell ref="D9:K9"/>
    <mergeCell ref="D7:K7"/>
    <mergeCell ref="D5:K5"/>
    <mergeCell ref="B2:F2"/>
    <mergeCell ref="A5:B5"/>
    <mergeCell ref="A7:B7"/>
    <mergeCell ref="A9:B9"/>
    <mergeCell ref="A3:H3"/>
    <mergeCell ref="I3:J3"/>
    <mergeCell ref="D19:K19"/>
    <mergeCell ref="E49:G49"/>
  </mergeCells>
  <phoneticPr fontId="3"/>
  <pageMargins left="0.35433070866141736" right="0.15748031496062992" top="0.39370078740157483" bottom="0.27559055118110237" header="0.39370078740157483" footer="0.23622047244094491"/>
  <pageSetup paperSize="9" scale="80" fitToHeight="2" orientation="portrait" r:id="rId1"/>
  <headerFooter alignWithMargins="0"/>
  <rowBreaks count="1" manualBreakCount="1">
    <brk id="6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1"/>
    <pageSetUpPr fitToPage="1"/>
  </sheetPr>
  <dimension ref="A1:K39"/>
  <sheetViews>
    <sheetView zoomScaleNormal="100" zoomScaleSheetLayoutView="100" workbookViewId="0">
      <selection sqref="A1:K1"/>
    </sheetView>
  </sheetViews>
  <sheetFormatPr defaultColWidth="9" defaultRowHeight="26.25" customHeight="1"/>
  <cols>
    <col min="1" max="1" width="3.375" style="31" customWidth="1"/>
    <col min="2" max="2" width="6.5" style="31" customWidth="1"/>
    <col min="3" max="3" width="11.75" style="31" customWidth="1"/>
    <col min="4" max="5" width="9" style="31" customWidth="1"/>
    <col min="6" max="6" width="10.5" style="31" customWidth="1"/>
    <col min="7" max="7" width="7.625" style="31" customWidth="1"/>
    <col min="8" max="9" width="7.25" style="31" customWidth="1"/>
    <col min="10" max="16384" width="9" style="31"/>
  </cols>
  <sheetData>
    <row r="1" spans="1:11" ht="26.25" customHeight="1">
      <c r="A1" s="221" t="str">
        <f>大会要項!B1</f>
        <v>文部科学大臣楯争奪
第４１回全国高等学校ゴルフ選手権春季大会中部地区予選</v>
      </c>
      <c r="B1" s="222"/>
      <c r="C1" s="222"/>
      <c r="D1" s="222"/>
      <c r="E1" s="222"/>
      <c r="F1" s="222"/>
      <c r="G1" s="222"/>
      <c r="H1" s="222"/>
      <c r="I1" s="222"/>
      <c r="J1" s="222"/>
      <c r="K1" s="222"/>
    </row>
    <row r="2" spans="1:11" ht="26.25" customHeight="1">
      <c r="A2" s="221" t="str">
        <f>大会要項!A3</f>
        <v>兼　　第４３回中部高等学校ゴルフ選手権春季大会</v>
      </c>
      <c r="B2" s="222"/>
      <c r="C2" s="222"/>
      <c r="D2" s="222"/>
      <c r="E2" s="222"/>
      <c r="F2" s="222"/>
      <c r="G2" s="222"/>
      <c r="H2" s="222"/>
      <c r="I2" s="222"/>
      <c r="J2" s="222"/>
      <c r="K2" s="222"/>
    </row>
    <row r="3" spans="1:11" ht="15.75" customHeight="1"/>
    <row r="4" spans="1:11" ht="34.5" customHeight="1">
      <c r="A4" s="255" t="s">
        <v>8</v>
      </c>
      <c r="B4" s="255"/>
      <c r="C4" s="255"/>
      <c r="D4" s="255"/>
      <c r="E4" s="255"/>
      <c r="F4" s="255"/>
      <c r="G4" s="255"/>
      <c r="H4" s="255"/>
      <c r="I4" s="255"/>
      <c r="J4" s="255"/>
      <c r="K4" s="255"/>
    </row>
    <row r="5" spans="1:11" ht="15.75" customHeight="1"/>
    <row r="6" spans="1:11" ht="26.25" customHeight="1">
      <c r="A6" s="256" t="s">
        <v>12</v>
      </c>
      <c r="B6" s="256"/>
      <c r="C6" s="256"/>
      <c r="D6" s="256"/>
      <c r="E6" s="256"/>
      <c r="F6" s="256"/>
      <c r="G6" s="29"/>
      <c r="H6" s="29"/>
      <c r="I6" s="29"/>
      <c r="J6" s="29"/>
      <c r="K6" s="29"/>
    </row>
    <row r="7" spans="1:11" ht="26.25" customHeight="1">
      <c r="A7" s="60"/>
      <c r="B7" s="259" t="s">
        <v>79</v>
      </c>
      <c r="C7" s="259"/>
      <c r="D7" s="259"/>
      <c r="E7" s="259"/>
      <c r="F7" s="259"/>
      <c r="G7" s="29"/>
      <c r="H7" s="29"/>
      <c r="I7" s="29"/>
      <c r="J7" s="29"/>
      <c r="K7" s="29"/>
    </row>
    <row r="8" spans="1:11" ht="12.75" customHeight="1">
      <c r="B8" s="29"/>
      <c r="C8" s="29"/>
      <c r="D8" s="29"/>
      <c r="E8" s="29"/>
      <c r="F8" s="29"/>
      <c r="G8" s="29"/>
      <c r="H8" s="29"/>
      <c r="I8" s="29"/>
      <c r="J8" s="29"/>
      <c r="K8" s="29"/>
    </row>
    <row r="9" spans="1:11" ht="26.25" customHeight="1">
      <c r="B9" s="260" t="s">
        <v>32</v>
      </c>
      <c r="C9" s="260"/>
      <c r="D9" s="260"/>
      <c r="E9" s="260"/>
      <c r="F9" s="260"/>
      <c r="G9" s="260"/>
      <c r="H9" s="260"/>
      <c r="I9" s="260"/>
      <c r="J9" s="260"/>
      <c r="K9" s="29"/>
    </row>
    <row r="10" spans="1:11" ht="26.25" customHeight="1">
      <c r="B10" s="261" t="s">
        <v>113</v>
      </c>
      <c r="C10" s="261"/>
      <c r="D10" s="261"/>
      <c r="E10" s="261"/>
      <c r="F10" s="29"/>
      <c r="G10" s="29"/>
      <c r="H10" s="29"/>
      <c r="I10" s="29"/>
      <c r="J10" s="29"/>
      <c r="K10" s="29"/>
    </row>
    <row r="11" spans="1:11" ht="36.75" customHeight="1">
      <c r="B11" s="262"/>
      <c r="C11" s="262"/>
      <c r="D11" s="29"/>
      <c r="E11" s="29"/>
      <c r="F11" s="69" t="s">
        <v>23</v>
      </c>
      <c r="G11" s="254"/>
      <c r="H11" s="254"/>
      <c r="I11" s="254"/>
      <c r="J11" s="254"/>
      <c r="K11" s="29"/>
    </row>
    <row r="12" spans="1:11" ht="12" customHeight="1">
      <c r="B12" s="29"/>
      <c r="C12" s="29"/>
      <c r="D12" s="29"/>
      <c r="E12" s="29"/>
      <c r="F12" s="29"/>
      <c r="G12" s="29"/>
      <c r="H12" s="29"/>
      <c r="I12" s="29"/>
      <c r="J12" s="29"/>
      <c r="K12" s="29"/>
    </row>
    <row r="13" spans="1:11" ht="36.75" customHeight="1">
      <c r="B13" s="29"/>
      <c r="C13" s="29"/>
      <c r="D13" s="29"/>
      <c r="E13" s="29"/>
      <c r="F13" s="69" t="s">
        <v>24</v>
      </c>
      <c r="G13" s="226"/>
      <c r="H13" s="226"/>
      <c r="I13" s="226"/>
      <c r="J13" s="77" t="s">
        <v>112</v>
      </c>
      <c r="K13" s="29"/>
    </row>
    <row r="14" spans="1:11" ht="10.5" customHeight="1">
      <c r="B14" s="29"/>
      <c r="C14" s="29"/>
      <c r="D14" s="29"/>
      <c r="E14" s="29"/>
      <c r="F14" s="29"/>
      <c r="G14" s="59"/>
      <c r="H14" s="59"/>
      <c r="I14" s="59"/>
      <c r="J14" s="29"/>
      <c r="K14" s="29"/>
    </row>
    <row r="15" spans="1:11" ht="36.75" customHeight="1">
      <c r="B15" s="227" t="s">
        <v>31</v>
      </c>
      <c r="C15" s="227"/>
      <c r="D15" s="227"/>
      <c r="E15" s="227"/>
      <c r="F15" s="227"/>
      <c r="G15" s="227"/>
      <c r="H15" s="227"/>
      <c r="I15" s="227"/>
      <c r="J15" s="227"/>
      <c r="K15" s="29"/>
    </row>
    <row r="16" spans="1:11" ht="36.75" customHeight="1">
      <c r="B16" s="67"/>
      <c r="C16" s="67"/>
      <c r="D16" s="67"/>
      <c r="E16" s="67"/>
      <c r="F16" s="68" t="s">
        <v>27</v>
      </c>
      <c r="G16" s="258"/>
      <c r="H16" s="258"/>
      <c r="I16" s="258"/>
      <c r="J16" s="77" t="s">
        <v>25</v>
      </c>
      <c r="K16" s="29"/>
    </row>
    <row r="17" spans="2:11" ht="12" customHeight="1">
      <c r="B17" s="67"/>
      <c r="C17" s="67"/>
      <c r="D17" s="67"/>
      <c r="E17" s="67"/>
      <c r="F17" s="67"/>
      <c r="G17" s="67"/>
      <c r="H17" s="67"/>
      <c r="I17" s="67"/>
      <c r="J17" s="29"/>
      <c r="K17" s="29"/>
    </row>
    <row r="18" spans="2:11" ht="18" customHeight="1">
      <c r="B18" s="35"/>
      <c r="C18" s="231" t="s">
        <v>119</v>
      </c>
      <c r="D18" s="167" t="s">
        <v>38</v>
      </c>
      <c r="E18" s="233"/>
      <c r="F18" s="233"/>
      <c r="G18" s="234"/>
      <c r="H18" s="168" t="s">
        <v>182</v>
      </c>
      <c r="I18" s="237" t="s">
        <v>183</v>
      </c>
      <c r="J18" s="234"/>
      <c r="K18" s="35"/>
    </row>
    <row r="19" spans="2:11" ht="36.75" customHeight="1">
      <c r="B19" s="35"/>
      <c r="C19" s="232"/>
      <c r="D19" s="243"/>
      <c r="E19" s="226"/>
      <c r="F19" s="226"/>
      <c r="G19" s="226"/>
      <c r="H19" s="166"/>
      <c r="I19" s="238"/>
      <c r="J19" s="239"/>
      <c r="K19" s="35"/>
    </row>
    <row r="20" spans="2:11" ht="17.25" customHeight="1">
      <c r="B20" s="35"/>
      <c r="C20" s="231" t="s">
        <v>4</v>
      </c>
      <c r="D20" s="165" t="s">
        <v>5</v>
      </c>
      <c r="E20" s="235"/>
      <c r="F20" s="235"/>
      <c r="G20" s="235"/>
      <c r="H20" s="235"/>
      <c r="I20" s="235"/>
      <c r="J20" s="236"/>
      <c r="K20" s="35"/>
    </row>
    <row r="21" spans="2:11" ht="36.75" customHeight="1">
      <c r="B21" s="35"/>
      <c r="C21" s="232"/>
      <c r="D21" s="248"/>
      <c r="E21" s="249"/>
      <c r="F21" s="249"/>
      <c r="G21" s="249"/>
      <c r="H21" s="249"/>
      <c r="I21" s="249"/>
      <c r="J21" s="250"/>
      <c r="K21" s="35"/>
    </row>
    <row r="22" spans="2:11" ht="13.5" customHeight="1">
      <c r="B22" s="35" t="s">
        <v>26</v>
      </c>
      <c r="C22" s="231" t="s">
        <v>6</v>
      </c>
      <c r="D22" s="245" t="s">
        <v>42</v>
      </c>
      <c r="E22" s="246"/>
      <c r="F22" s="246"/>
      <c r="G22" s="246"/>
      <c r="H22" s="246"/>
      <c r="I22" s="246"/>
      <c r="J22" s="247"/>
      <c r="K22" s="35"/>
    </row>
    <row r="23" spans="2:11" ht="30.75" customHeight="1">
      <c r="B23" s="35"/>
      <c r="C23" s="257"/>
      <c r="D23" s="228"/>
      <c r="E23" s="229"/>
      <c r="F23" s="229"/>
      <c r="G23" s="229"/>
      <c r="H23" s="229"/>
      <c r="I23" s="229"/>
      <c r="J23" s="230"/>
      <c r="K23" s="35"/>
    </row>
    <row r="24" spans="2:11" ht="19.5" customHeight="1">
      <c r="B24" s="35"/>
      <c r="C24" s="232"/>
      <c r="D24" s="251" t="s">
        <v>43</v>
      </c>
      <c r="E24" s="252"/>
      <c r="F24" s="252"/>
      <c r="G24" s="252"/>
      <c r="H24" s="252"/>
      <c r="I24" s="252"/>
      <c r="J24" s="253"/>
      <c r="K24" s="35"/>
    </row>
    <row r="25" spans="2:11" ht="15" customHeight="1">
      <c r="B25" s="35"/>
      <c r="C25" s="231" t="s">
        <v>33</v>
      </c>
      <c r="D25" s="240"/>
      <c r="E25" s="241"/>
      <c r="F25" s="241"/>
      <c r="G25" s="241"/>
      <c r="H25" s="242"/>
      <c r="I25" s="237" t="s">
        <v>183</v>
      </c>
      <c r="J25" s="234"/>
      <c r="K25" s="35"/>
    </row>
    <row r="26" spans="2:11" s="112" customFormat="1" ht="27.75" customHeight="1">
      <c r="B26" s="35"/>
      <c r="C26" s="232"/>
      <c r="D26" s="243"/>
      <c r="E26" s="226"/>
      <c r="F26" s="226"/>
      <c r="G26" s="226"/>
      <c r="H26" s="244"/>
      <c r="I26" s="243"/>
      <c r="J26" s="244"/>
      <c r="K26" s="35"/>
    </row>
    <row r="27" spans="2:11" ht="36.75" customHeight="1">
      <c r="B27" s="35"/>
      <c r="C27" s="115" t="s">
        <v>114</v>
      </c>
      <c r="D27" s="223"/>
      <c r="E27" s="224"/>
      <c r="F27" s="224"/>
      <c r="G27" s="224"/>
      <c r="H27" s="224"/>
      <c r="I27" s="224"/>
      <c r="J27" s="225"/>
      <c r="K27" s="35"/>
    </row>
    <row r="28" spans="2:11" ht="42.95" customHeight="1">
      <c r="B28" s="35"/>
      <c r="C28" s="115" t="s">
        <v>115</v>
      </c>
      <c r="D28" s="264"/>
      <c r="E28" s="265"/>
      <c r="F28" s="265"/>
      <c r="G28" s="265"/>
      <c r="H28" s="265"/>
      <c r="I28" s="265"/>
      <c r="J28" s="266"/>
      <c r="K28" s="35"/>
    </row>
    <row r="29" spans="2:11" s="12" customFormat="1" ht="32.25" customHeight="1">
      <c r="B29" s="267" t="s">
        <v>37</v>
      </c>
      <c r="C29" s="267"/>
      <c r="D29" s="267"/>
      <c r="E29" s="267"/>
      <c r="F29" s="267"/>
      <c r="G29" s="267"/>
      <c r="H29" s="267"/>
      <c r="I29" s="267"/>
      <c r="J29" s="267"/>
    </row>
    <row r="30" spans="2:11" ht="12.75" customHeight="1"/>
    <row r="31" spans="2:11" ht="22.5" customHeight="1">
      <c r="B31" s="260" t="s">
        <v>208</v>
      </c>
      <c r="C31" s="260"/>
      <c r="D31" s="260"/>
      <c r="E31" s="260"/>
      <c r="F31" s="260"/>
      <c r="G31" s="260"/>
      <c r="H31" s="260"/>
      <c r="I31" s="260"/>
      <c r="J31" s="260"/>
      <c r="K31" s="260"/>
    </row>
    <row r="32" spans="2:11" ht="12" customHeight="1">
      <c r="B32" s="261"/>
      <c r="C32" s="261"/>
      <c r="D32" s="261"/>
      <c r="E32" s="261"/>
      <c r="F32" s="261"/>
      <c r="G32" s="261"/>
      <c r="H32" s="261"/>
      <c r="I32" s="261"/>
      <c r="J32" s="261"/>
      <c r="K32" s="29"/>
    </row>
    <row r="33" spans="2:11" ht="22.5" customHeight="1">
      <c r="B33" s="268" t="s">
        <v>209</v>
      </c>
      <c r="C33" s="268"/>
      <c r="D33" s="268"/>
      <c r="E33" s="268"/>
      <c r="F33" s="268"/>
      <c r="G33" s="268"/>
      <c r="H33" s="268"/>
      <c r="I33" s="268"/>
      <c r="J33" s="268"/>
      <c r="K33" s="268"/>
    </row>
    <row r="34" spans="2:11" s="171" customFormat="1" ht="22.5" customHeight="1">
      <c r="B34" s="268" t="s">
        <v>212</v>
      </c>
      <c r="C34" s="268"/>
      <c r="D34" s="268"/>
      <c r="E34" s="268"/>
      <c r="F34" s="268"/>
      <c r="G34" s="268"/>
      <c r="H34" s="268"/>
      <c r="I34" s="268"/>
      <c r="J34" s="268"/>
      <c r="K34" s="268"/>
    </row>
    <row r="35" spans="2:11" s="171" customFormat="1" ht="22.5" customHeight="1">
      <c r="B35" s="262" t="s">
        <v>213</v>
      </c>
      <c r="C35" s="262"/>
      <c r="D35" s="262"/>
      <c r="E35" s="262"/>
      <c r="F35" s="262"/>
      <c r="G35" s="262"/>
      <c r="H35" s="262"/>
      <c r="I35" s="262"/>
      <c r="J35" s="262"/>
      <c r="K35" s="262"/>
    </row>
    <row r="36" spans="2:11" ht="9" customHeight="1">
      <c r="B36" s="29"/>
      <c r="C36" s="29"/>
      <c r="D36" s="111"/>
      <c r="E36" s="111"/>
      <c r="F36" s="260"/>
      <c r="G36" s="260"/>
      <c r="H36" s="260"/>
      <c r="I36" s="260"/>
      <c r="J36" s="260"/>
      <c r="K36" s="260"/>
    </row>
    <row r="37" spans="2:11" ht="22.5" customHeight="1">
      <c r="B37" s="263" t="s">
        <v>210</v>
      </c>
      <c r="C37" s="263"/>
      <c r="D37" s="263"/>
      <c r="E37" s="263"/>
      <c r="F37" s="263"/>
      <c r="G37" s="263"/>
      <c r="H37" s="263"/>
      <c r="I37" s="263"/>
      <c r="J37" s="263"/>
      <c r="K37" s="263"/>
    </row>
    <row r="38" spans="2:11" ht="22.5" customHeight="1">
      <c r="B38" s="263" t="s">
        <v>211</v>
      </c>
      <c r="C38" s="263"/>
      <c r="D38" s="263"/>
      <c r="E38" s="263"/>
      <c r="F38" s="263"/>
      <c r="G38" s="263"/>
      <c r="H38" s="263"/>
      <c r="I38" s="263"/>
      <c r="J38" s="263"/>
      <c r="K38" s="263"/>
    </row>
    <row r="39" spans="2:11" ht="22.5" customHeight="1">
      <c r="B39" s="263" t="s">
        <v>116</v>
      </c>
      <c r="C39" s="263"/>
      <c r="D39" s="263"/>
      <c r="E39" s="263"/>
      <c r="F39" s="263"/>
      <c r="G39" s="263"/>
      <c r="H39" s="263"/>
      <c r="I39" s="263"/>
      <c r="J39" s="263"/>
      <c r="K39" s="263"/>
    </row>
  </sheetData>
  <mergeCells count="40">
    <mergeCell ref="B39:K39"/>
    <mergeCell ref="D28:J28"/>
    <mergeCell ref="B31:K31"/>
    <mergeCell ref="B32:J32"/>
    <mergeCell ref="F36:K36"/>
    <mergeCell ref="B37:K37"/>
    <mergeCell ref="B38:K38"/>
    <mergeCell ref="B29:J29"/>
    <mergeCell ref="B33:K33"/>
    <mergeCell ref="B34:K34"/>
    <mergeCell ref="B35:K35"/>
    <mergeCell ref="D21:J21"/>
    <mergeCell ref="D24:J24"/>
    <mergeCell ref="G11:J11"/>
    <mergeCell ref="A1:K1"/>
    <mergeCell ref="A2:K2"/>
    <mergeCell ref="A4:K4"/>
    <mergeCell ref="A6:F6"/>
    <mergeCell ref="C22:C24"/>
    <mergeCell ref="G16:I16"/>
    <mergeCell ref="B7:F7"/>
    <mergeCell ref="B9:J9"/>
    <mergeCell ref="B10:E10"/>
    <mergeCell ref="B11:C11"/>
    <mergeCell ref="D27:J27"/>
    <mergeCell ref="G13:I13"/>
    <mergeCell ref="B15:J15"/>
    <mergeCell ref="D23:J23"/>
    <mergeCell ref="C20:C21"/>
    <mergeCell ref="E18:G18"/>
    <mergeCell ref="E20:J20"/>
    <mergeCell ref="I18:J18"/>
    <mergeCell ref="I19:J19"/>
    <mergeCell ref="C25:C26"/>
    <mergeCell ref="D25:H26"/>
    <mergeCell ref="I26:J26"/>
    <mergeCell ref="I25:J25"/>
    <mergeCell ref="D22:J22"/>
    <mergeCell ref="C18:C19"/>
    <mergeCell ref="D19:G19"/>
  </mergeCells>
  <phoneticPr fontId="3"/>
  <dataValidations disablePrompts="1" count="2">
    <dataValidation type="list" allowBlank="1" showInputMessage="1" showErrorMessage="1" sqref="H19" xr:uid="{00000000-0002-0000-0400-000000000000}">
      <formula1>"1,2,3"</formula1>
    </dataValidation>
    <dataValidation type="list" allowBlank="1" showInputMessage="1" showErrorMessage="1" sqref="I19:J19 I26:J26" xr:uid="{00000000-0002-0000-0400-000001000000}">
      <formula1>"男,女"</formula1>
    </dataValidation>
  </dataValidations>
  <printOptions horizontalCentered="1" verticalCentered="1"/>
  <pageMargins left="0.6692913385826772" right="0.62992125984251968" top="0.47244094488188981" bottom="0.39370078740157483" header="0.51181102362204722" footer="0.19685039370078741"/>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9"/>
    <pageSetUpPr fitToPage="1"/>
  </sheetPr>
  <dimension ref="A1:S50"/>
  <sheetViews>
    <sheetView zoomScaleNormal="100" zoomScaleSheetLayoutView="100" workbookViewId="0">
      <selection sqref="A1:M1"/>
    </sheetView>
  </sheetViews>
  <sheetFormatPr defaultColWidth="9" defaultRowHeight="22.7" customHeight="1"/>
  <cols>
    <col min="1" max="1" width="15" style="12" customWidth="1"/>
    <col min="2" max="2" width="16.5" style="12" customWidth="1"/>
    <col min="3" max="4" width="7.5" style="12" customWidth="1"/>
    <col min="5" max="5" width="0.75" style="12" customWidth="1"/>
    <col min="6" max="7" width="7.5" style="12" customWidth="1"/>
    <col min="8" max="11" width="4.125" style="12" customWidth="1"/>
    <col min="12" max="13" width="7.5" style="12" customWidth="1"/>
    <col min="14" max="15" width="9" style="12"/>
    <col min="16" max="16" width="21.25" style="12" bestFit="1" customWidth="1"/>
    <col min="17" max="16384" width="9" style="12"/>
  </cols>
  <sheetData>
    <row r="1" spans="1:14" s="40" customFormat="1" ht="25.5" customHeight="1">
      <c r="A1" s="300" t="str">
        <f>大会要項!B1</f>
        <v>文部科学大臣楯争奪
第４１回全国高等学校ゴルフ選手権春季大会中部地区予選</v>
      </c>
      <c r="B1" s="301"/>
      <c r="C1" s="301"/>
      <c r="D1" s="301"/>
      <c r="E1" s="301"/>
      <c r="F1" s="301"/>
      <c r="G1" s="301"/>
      <c r="H1" s="301"/>
      <c r="I1" s="301"/>
      <c r="J1" s="301"/>
      <c r="K1" s="301"/>
      <c r="L1" s="301"/>
      <c r="M1" s="301"/>
    </row>
    <row r="2" spans="1:14" s="40" customFormat="1" ht="25.5" customHeight="1">
      <c r="A2" s="300" t="str">
        <f>大会要項!A3</f>
        <v>兼　　第４３回中部高等学校ゴルフ選手権春季大会</v>
      </c>
      <c r="B2" s="301"/>
      <c r="C2" s="301"/>
      <c r="D2" s="301"/>
      <c r="E2" s="301"/>
      <c r="F2" s="301"/>
      <c r="G2" s="301"/>
      <c r="H2" s="301"/>
      <c r="I2" s="301"/>
      <c r="J2" s="301"/>
      <c r="K2" s="301"/>
      <c r="L2" s="301"/>
      <c r="M2" s="301"/>
    </row>
    <row r="3" spans="1:14" ht="33.75" customHeight="1">
      <c r="A3" s="255" t="s">
        <v>9</v>
      </c>
      <c r="B3" s="255"/>
      <c r="C3" s="255"/>
      <c r="D3" s="255"/>
      <c r="E3" s="255"/>
      <c r="F3" s="255"/>
      <c r="G3" s="255"/>
      <c r="H3" s="255"/>
      <c r="I3" s="255"/>
      <c r="J3" s="255"/>
      <c r="K3" s="255"/>
      <c r="L3" s="255"/>
      <c r="M3" s="255"/>
    </row>
    <row r="4" spans="1:14" ht="10.5" customHeight="1">
      <c r="A4" s="32"/>
    </row>
    <row r="5" spans="1:14" s="35" customFormat="1" ht="22.7" customHeight="1">
      <c r="A5" s="34" t="s">
        <v>12</v>
      </c>
      <c r="B5" s="34"/>
      <c r="C5" s="34"/>
      <c r="D5" s="34"/>
    </row>
    <row r="6" spans="1:14" s="35" customFormat="1" ht="22.7" customHeight="1">
      <c r="A6" s="308" t="s">
        <v>79</v>
      </c>
      <c r="B6" s="308"/>
      <c r="C6" s="308"/>
      <c r="D6" s="308"/>
    </row>
    <row r="7" spans="1:14" s="35" customFormat="1" ht="22.7" customHeight="1">
      <c r="A7" s="261" t="s">
        <v>257</v>
      </c>
      <c r="B7" s="261"/>
      <c r="C7" s="261"/>
      <c r="D7" s="261"/>
      <c r="E7" s="261"/>
      <c r="F7" s="261"/>
      <c r="G7" s="261"/>
      <c r="H7" s="261"/>
      <c r="I7" s="261"/>
      <c r="J7" s="261"/>
      <c r="K7" s="261"/>
      <c r="L7" s="261"/>
      <c r="M7" s="261"/>
    </row>
    <row r="8" spans="1:14" s="35" customFormat="1" ht="10.5" customHeight="1">
      <c r="A8" s="36"/>
    </row>
    <row r="9" spans="1:14" s="35" customFormat="1" ht="22.7" customHeight="1">
      <c r="A9" s="35" t="s">
        <v>118</v>
      </c>
      <c r="G9" s="57"/>
      <c r="H9" s="29"/>
      <c r="I9" s="29"/>
      <c r="J9" s="29"/>
      <c r="K9" s="29"/>
      <c r="L9" s="57"/>
    </row>
    <row r="10" spans="1:14" s="27" customFormat="1" ht="30" customHeight="1" thickBot="1">
      <c r="A10" s="80" t="s">
        <v>23</v>
      </c>
      <c r="B10" s="305"/>
      <c r="C10" s="305"/>
      <c r="D10" s="305"/>
      <c r="E10" s="305"/>
      <c r="F10" s="305"/>
      <c r="G10" s="305"/>
      <c r="H10" s="304" t="s">
        <v>41</v>
      </c>
      <c r="I10" s="304"/>
      <c r="J10" s="304"/>
      <c r="K10" s="304"/>
      <c r="L10" s="304"/>
    </row>
    <row r="11" spans="1:14" s="27" customFormat="1" ht="30" customHeight="1" thickBot="1">
      <c r="A11" s="80" t="s">
        <v>24</v>
      </c>
      <c r="B11" s="292" t="s">
        <v>28</v>
      </c>
      <c r="C11" s="292"/>
      <c r="D11" s="292"/>
      <c r="E11" s="292"/>
      <c r="F11" s="292"/>
      <c r="G11" s="292"/>
      <c r="H11" s="303" t="s">
        <v>112</v>
      </c>
      <c r="I11" s="303"/>
      <c r="J11" s="303"/>
      <c r="K11" s="303"/>
      <c r="L11" s="303"/>
    </row>
    <row r="12" spans="1:14" s="27" customFormat="1" ht="30" customHeight="1" thickBot="1">
      <c r="A12" s="80" t="s">
        <v>10</v>
      </c>
      <c r="B12" s="292" t="s">
        <v>28</v>
      </c>
      <c r="C12" s="292"/>
      <c r="D12" s="292"/>
      <c r="E12" s="292"/>
      <c r="F12" s="292"/>
      <c r="G12" s="292"/>
      <c r="H12" s="303"/>
      <c r="I12" s="303"/>
      <c r="J12" s="303"/>
      <c r="K12" s="303"/>
      <c r="L12" s="303"/>
    </row>
    <row r="13" spans="1:14" s="27" customFormat="1" ht="10.5" customHeight="1" thickBot="1">
      <c r="A13" s="28"/>
    </row>
    <row r="14" spans="1:14" s="29" customFormat="1" ht="22.7" customHeight="1" thickBot="1">
      <c r="A14" s="39" t="s">
        <v>7</v>
      </c>
      <c r="B14" s="82" t="s">
        <v>20</v>
      </c>
      <c r="C14" s="293" t="s">
        <v>22</v>
      </c>
      <c r="D14" s="294"/>
      <c r="E14" s="81"/>
      <c r="F14" s="306" t="s">
        <v>21</v>
      </c>
      <c r="G14" s="307"/>
      <c r="H14" s="302" t="s">
        <v>22</v>
      </c>
      <c r="I14" s="293"/>
      <c r="J14" s="293"/>
      <c r="K14" s="294"/>
      <c r="L14" s="58"/>
    </row>
    <row r="15" spans="1:14" s="35" customFormat="1" ht="10.5" customHeight="1" thickBot="1">
      <c r="A15" s="36"/>
    </row>
    <row r="16" spans="1:14" s="35" customFormat="1" ht="22.7" customHeight="1" thickBot="1">
      <c r="A16" s="277" t="s">
        <v>120</v>
      </c>
      <c r="B16" s="278"/>
      <c r="C16" s="84" t="s">
        <v>18</v>
      </c>
      <c r="D16" s="79" t="s">
        <v>19</v>
      </c>
      <c r="E16" s="37"/>
      <c r="F16" s="277" t="s">
        <v>121</v>
      </c>
      <c r="G16" s="278"/>
      <c r="H16" s="278"/>
      <c r="I16" s="278"/>
      <c r="J16" s="278"/>
      <c r="K16" s="278"/>
      <c r="L16" s="84" t="s">
        <v>18</v>
      </c>
      <c r="M16" s="78" t="s">
        <v>19</v>
      </c>
      <c r="N16" s="38"/>
    </row>
    <row r="17" spans="1:14" s="27" customFormat="1" ht="28.5" customHeight="1" thickBot="1">
      <c r="A17" s="277"/>
      <c r="B17" s="278"/>
      <c r="C17" s="85"/>
      <c r="D17" s="83"/>
      <c r="E17" s="38"/>
      <c r="F17" s="277"/>
      <c r="G17" s="278"/>
      <c r="H17" s="278"/>
      <c r="I17" s="278"/>
      <c r="J17" s="278"/>
      <c r="K17" s="278"/>
      <c r="L17" s="85"/>
      <c r="M17" s="86"/>
      <c r="N17" s="30"/>
    </row>
    <row r="18" spans="1:14" s="27" customFormat="1" ht="28.5" customHeight="1" thickBot="1">
      <c r="A18" s="277"/>
      <c r="B18" s="278"/>
      <c r="C18" s="85"/>
      <c r="D18" s="83"/>
      <c r="E18" s="38"/>
      <c r="F18" s="277"/>
      <c r="G18" s="278"/>
      <c r="H18" s="278"/>
      <c r="I18" s="278"/>
      <c r="J18" s="278"/>
      <c r="K18" s="278"/>
      <c r="L18" s="85"/>
      <c r="M18" s="86"/>
      <c r="N18" s="30"/>
    </row>
    <row r="19" spans="1:14" s="27" customFormat="1" ht="28.5" customHeight="1" thickBot="1">
      <c r="A19" s="277"/>
      <c r="B19" s="278"/>
      <c r="C19" s="85"/>
      <c r="D19" s="83"/>
      <c r="E19" s="38"/>
      <c r="F19" s="277"/>
      <c r="G19" s="278"/>
      <c r="H19" s="278"/>
      <c r="I19" s="278"/>
      <c r="J19" s="278"/>
      <c r="K19" s="278"/>
      <c r="L19" s="85"/>
      <c r="M19" s="86"/>
      <c r="N19" s="30"/>
    </row>
    <row r="20" spans="1:14" s="27" customFormat="1" ht="28.5" customHeight="1" thickBot="1">
      <c r="A20" s="277"/>
      <c r="B20" s="278"/>
      <c r="C20" s="85"/>
      <c r="D20" s="83"/>
      <c r="E20" s="38"/>
      <c r="F20" s="277"/>
      <c r="G20" s="278"/>
      <c r="H20" s="278"/>
      <c r="I20" s="278"/>
      <c r="J20" s="278"/>
      <c r="K20" s="278"/>
      <c r="L20" s="85"/>
      <c r="M20" s="86"/>
      <c r="N20" s="30"/>
    </row>
    <row r="21" spans="1:14" s="27" customFormat="1" ht="28.5" customHeight="1" thickBot="1">
      <c r="A21" s="277"/>
      <c r="B21" s="278"/>
      <c r="C21" s="85"/>
      <c r="D21" s="83"/>
      <c r="E21" s="38"/>
      <c r="F21" s="277"/>
      <c r="G21" s="278"/>
      <c r="H21" s="278"/>
      <c r="I21" s="278"/>
      <c r="J21" s="278"/>
      <c r="K21" s="278"/>
      <c r="L21" s="85"/>
      <c r="M21" s="86"/>
      <c r="N21" s="30"/>
    </row>
    <row r="22" spans="1:14" s="27" customFormat="1" ht="28.5" customHeight="1" thickBot="1">
      <c r="A22" s="277"/>
      <c r="B22" s="278"/>
      <c r="C22" s="85"/>
      <c r="D22" s="83"/>
      <c r="E22" s="38"/>
      <c r="F22" s="277"/>
      <c r="G22" s="278"/>
      <c r="H22" s="278"/>
      <c r="I22" s="278"/>
      <c r="J22" s="278"/>
      <c r="K22" s="278"/>
      <c r="L22" s="85"/>
      <c r="M22" s="86"/>
      <c r="N22" s="30"/>
    </row>
    <row r="23" spans="1:14" s="27" customFormat="1" ht="28.5" customHeight="1" thickBot="1">
      <c r="A23" s="277"/>
      <c r="B23" s="278"/>
      <c r="C23" s="85"/>
      <c r="D23" s="83"/>
      <c r="E23" s="38"/>
      <c r="F23" s="277"/>
      <c r="G23" s="278"/>
      <c r="H23" s="278"/>
      <c r="I23" s="278"/>
      <c r="J23" s="278"/>
      <c r="K23" s="278"/>
      <c r="L23" s="85"/>
      <c r="M23" s="86"/>
      <c r="N23" s="30"/>
    </row>
    <row r="24" spans="1:14" s="27" customFormat="1" ht="28.5" customHeight="1" thickBot="1">
      <c r="A24" s="277"/>
      <c r="B24" s="278"/>
      <c r="C24" s="85"/>
      <c r="D24" s="83"/>
      <c r="E24" s="38"/>
      <c r="F24" s="277"/>
      <c r="G24" s="278"/>
      <c r="H24" s="278"/>
      <c r="I24" s="278"/>
      <c r="J24" s="278"/>
      <c r="K24" s="278"/>
      <c r="L24" s="85"/>
      <c r="M24" s="86"/>
      <c r="N24" s="30"/>
    </row>
    <row r="25" spans="1:14" s="27" customFormat="1" ht="28.5" customHeight="1" thickBot="1">
      <c r="A25" s="277"/>
      <c r="B25" s="278"/>
      <c r="C25" s="85"/>
      <c r="D25" s="83"/>
      <c r="E25" s="38"/>
      <c r="F25" s="277"/>
      <c r="G25" s="278"/>
      <c r="H25" s="278"/>
      <c r="I25" s="278"/>
      <c r="J25" s="278"/>
      <c r="K25" s="278"/>
      <c r="L25" s="85"/>
      <c r="M25" s="86"/>
      <c r="N25" s="30"/>
    </row>
    <row r="26" spans="1:14" s="27" customFormat="1" ht="28.5" customHeight="1" thickBot="1">
      <c r="A26" s="277"/>
      <c r="B26" s="278"/>
      <c r="C26" s="85"/>
      <c r="D26" s="83"/>
      <c r="E26" s="38"/>
      <c r="F26" s="277"/>
      <c r="G26" s="278"/>
      <c r="H26" s="278"/>
      <c r="I26" s="278"/>
      <c r="J26" s="278"/>
      <c r="K26" s="278"/>
      <c r="L26" s="85"/>
      <c r="M26" s="86"/>
      <c r="N26" s="30"/>
    </row>
    <row r="27" spans="1:14" s="27" customFormat="1" ht="7.5" customHeight="1">
      <c r="A27" s="70"/>
      <c r="B27" s="70"/>
      <c r="C27" s="70"/>
      <c r="D27" s="70"/>
      <c r="E27" s="70"/>
      <c r="F27" s="70"/>
      <c r="G27" s="70"/>
      <c r="H27" s="71"/>
      <c r="I27" s="71"/>
      <c r="J27" s="71"/>
      <c r="K27" s="71"/>
      <c r="L27" s="70"/>
      <c r="M27" s="70"/>
      <c r="N27" s="70"/>
    </row>
    <row r="28" spans="1:14" s="27" customFormat="1" ht="21.75" customHeight="1">
      <c r="A28" s="298" t="s">
        <v>39</v>
      </c>
      <c r="B28" s="298"/>
      <c r="C28" s="298"/>
      <c r="D28" s="298"/>
      <c r="E28" s="298"/>
      <c r="F28" s="298"/>
      <c r="G28" s="298"/>
      <c r="H28" s="298"/>
      <c r="I28" s="298"/>
      <c r="J28" s="298"/>
      <c r="K28" s="298"/>
      <c r="L28" s="298"/>
      <c r="M28" s="298"/>
      <c r="N28" s="70"/>
    </row>
    <row r="29" spans="1:14" s="27" customFormat="1" ht="7.5" customHeight="1" thickBot="1">
      <c r="A29" s="70"/>
      <c r="B29" s="70"/>
      <c r="C29" s="70"/>
      <c r="D29" s="70"/>
      <c r="E29" s="70"/>
      <c r="F29" s="70"/>
      <c r="G29" s="70"/>
      <c r="H29" s="71"/>
      <c r="I29" s="71"/>
      <c r="J29" s="71"/>
      <c r="K29" s="71"/>
      <c r="L29" s="70"/>
      <c r="M29" s="70"/>
      <c r="N29" s="70"/>
    </row>
    <row r="30" spans="1:14" s="27" customFormat="1" ht="32.25" customHeight="1" thickBot="1">
      <c r="A30" s="72"/>
      <c r="B30" s="288"/>
      <c r="C30" s="289"/>
      <c r="D30" s="289"/>
      <c r="E30" s="289"/>
      <c r="F30" s="289"/>
      <c r="G30" s="290"/>
      <c r="H30" s="73"/>
      <c r="I30" s="73"/>
      <c r="J30" s="73"/>
      <c r="K30" s="73"/>
      <c r="L30" s="73"/>
      <c r="M30" s="73"/>
    </row>
    <row r="31" spans="1:14" s="27" customFormat="1" ht="11.25" customHeight="1"/>
    <row r="32" spans="1:14" ht="22.7" customHeight="1">
      <c r="A32" s="260" t="s">
        <v>222</v>
      </c>
      <c r="B32" s="260"/>
      <c r="C32" s="260"/>
      <c r="D32" s="260"/>
      <c r="E32" s="260"/>
      <c r="F32" s="260"/>
      <c r="G32" s="260"/>
      <c r="H32" s="260"/>
      <c r="I32" s="260"/>
      <c r="J32" s="260"/>
      <c r="K32" s="260"/>
      <c r="L32" s="260"/>
      <c r="M32" s="260"/>
    </row>
    <row r="33" spans="1:19" s="27" customFormat="1" ht="9" customHeight="1">
      <c r="A33" s="261"/>
      <c r="B33" s="261"/>
      <c r="C33" s="261"/>
      <c r="D33" s="261"/>
      <c r="E33" s="261"/>
      <c r="F33" s="261"/>
      <c r="G33" s="261"/>
      <c r="H33" s="261"/>
      <c r="I33" s="261"/>
      <c r="J33" s="261"/>
      <c r="K33" s="261"/>
      <c r="L33" s="261"/>
      <c r="M33" s="261"/>
    </row>
    <row r="34" spans="1:19" s="27" customFormat="1" ht="22.7" customHeight="1" thickBot="1">
      <c r="A34" s="260" t="s">
        <v>223</v>
      </c>
      <c r="B34" s="260"/>
      <c r="C34" s="260"/>
      <c r="D34" s="260"/>
      <c r="E34" s="260"/>
      <c r="F34" s="260"/>
      <c r="G34" s="260"/>
      <c r="H34" s="260"/>
      <c r="I34" s="260"/>
      <c r="J34" s="260"/>
      <c r="K34" s="260"/>
      <c r="L34" s="260"/>
      <c r="M34" s="260"/>
    </row>
    <row r="35" spans="1:19" s="27" customFormat="1" ht="11.25" customHeight="1">
      <c r="A35" s="309" t="s">
        <v>122</v>
      </c>
      <c r="B35" s="312" t="s">
        <v>214</v>
      </c>
      <c r="C35" s="311" t="s">
        <v>224</v>
      </c>
      <c r="D35" s="311"/>
      <c r="E35" s="179"/>
      <c r="F35" s="312" t="s">
        <v>218</v>
      </c>
      <c r="G35" s="312"/>
      <c r="H35" s="312"/>
      <c r="I35" s="312"/>
      <c r="J35" s="311" t="s">
        <v>225</v>
      </c>
      <c r="K35" s="311"/>
      <c r="L35" s="315"/>
      <c r="M35" s="314" t="s">
        <v>215</v>
      </c>
    </row>
    <row r="36" spans="1:19" ht="11.25" customHeight="1" thickBot="1">
      <c r="A36" s="310"/>
      <c r="B36" s="313"/>
      <c r="C36" s="183" t="s">
        <v>123</v>
      </c>
      <c r="D36" s="183" t="s">
        <v>124</v>
      </c>
      <c r="E36" s="179"/>
      <c r="F36" s="313"/>
      <c r="G36" s="313"/>
      <c r="H36" s="313"/>
      <c r="I36" s="313"/>
      <c r="J36" s="316" t="s">
        <v>217</v>
      </c>
      <c r="K36" s="316"/>
      <c r="L36" s="184" t="s">
        <v>216</v>
      </c>
      <c r="M36" s="274"/>
    </row>
    <row r="37" spans="1:19" ht="22.7" customHeight="1">
      <c r="A37" s="271">
        <v>44264</v>
      </c>
      <c r="B37" s="181"/>
      <c r="C37" s="172"/>
      <c r="D37" s="172"/>
      <c r="E37" s="180"/>
      <c r="F37" s="232"/>
      <c r="G37" s="232"/>
      <c r="H37" s="232"/>
      <c r="I37" s="232"/>
      <c r="J37" s="232"/>
      <c r="K37" s="232"/>
      <c r="L37" s="182"/>
      <c r="M37" s="273">
        <f>SUM(C37:D38,J37:L38)</f>
        <v>0</v>
      </c>
    </row>
    <row r="38" spans="1:19" ht="22.7" customHeight="1" thickBot="1">
      <c r="A38" s="270"/>
      <c r="B38" s="175"/>
      <c r="C38" s="176"/>
      <c r="D38" s="176"/>
      <c r="E38" s="180"/>
      <c r="F38" s="272"/>
      <c r="G38" s="272"/>
      <c r="H38" s="272"/>
      <c r="I38" s="272"/>
      <c r="J38" s="272"/>
      <c r="K38" s="272"/>
      <c r="L38" s="178"/>
      <c r="M38" s="274"/>
    </row>
    <row r="39" spans="1:19" ht="22.7" customHeight="1">
      <c r="A39" s="269">
        <v>44265</v>
      </c>
      <c r="B39" s="174"/>
      <c r="C39" s="173"/>
      <c r="D39" s="173"/>
      <c r="E39" s="180"/>
      <c r="F39" s="276"/>
      <c r="G39" s="276"/>
      <c r="H39" s="276"/>
      <c r="I39" s="276"/>
      <c r="J39" s="276"/>
      <c r="K39" s="276"/>
      <c r="L39" s="177"/>
      <c r="M39" s="275">
        <f t="shared" ref="M39:M41" si="0">SUM(C39,D39,J39,L39)</f>
        <v>0</v>
      </c>
    </row>
    <row r="40" spans="1:19" ht="22.7" customHeight="1" thickBot="1">
      <c r="A40" s="270"/>
      <c r="B40" s="175"/>
      <c r="C40" s="176"/>
      <c r="D40" s="176"/>
      <c r="E40" s="180"/>
      <c r="F40" s="272"/>
      <c r="G40" s="272"/>
      <c r="H40" s="272"/>
      <c r="I40" s="272"/>
      <c r="J40" s="272"/>
      <c r="K40" s="272"/>
      <c r="L40" s="178"/>
      <c r="M40" s="274"/>
    </row>
    <row r="41" spans="1:19" ht="22.7" customHeight="1">
      <c r="A41" s="271">
        <v>44266</v>
      </c>
      <c r="B41" s="181"/>
      <c r="C41" s="172"/>
      <c r="D41" s="172"/>
      <c r="E41" s="180"/>
      <c r="F41" s="232"/>
      <c r="G41" s="232"/>
      <c r="H41" s="232"/>
      <c r="I41" s="232"/>
      <c r="J41" s="232"/>
      <c r="K41" s="232"/>
      <c r="L41" s="182"/>
      <c r="M41" s="273">
        <f t="shared" si="0"/>
        <v>0</v>
      </c>
    </row>
    <row r="42" spans="1:19" ht="22.7" customHeight="1" thickBot="1">
      <c r="A42" s="270"/>
      <c r="B42" s="175"/>
      <c r="C42" s="176"/>
      <c r="D42" s="176"/>
      <c r="E42" s="180"/>
      <c r="F42" s="272"/>
      <c r="G42" s="272"/>
      <c r="H42" s="272"/>
      <c r="I42" s="272"/>
      <c r="J42" s="272"/>
      <c r="K42" s="272"/>
      <c r="L42" s="178"/>
      <c r="M42" s="274"/>
    </row>
    <row r="43" spans="1:19" ht="22.7" customHeight="1" thickBot="1">
      <c r="A43" s="291" t="s">
        <v>40</v>
      </c>
      <c r="B43" s="291"/>
      <c r="C43" s="282" t="s">
        <v>35</v>
      </c>
      <c r="D43" s="282"/>
      <c r="E43" s="282"/>
      <c r="F43" s="282"/>
      <c r="G43" s="282"/>
      <c r="H43" s="282"/>
      <c r="I43" s="282"/>
      <c r="J43" s="282"/>
      <c r="K43" s="282"/>
      <c r="L43" s="282"/>
      <c r="M43" s="74"/>
      <c r="S43" s="109"/>
    </row>
    <row r="44" spans="1:19" ht="22.7" customHeight="1">
      <c r="A44" s="87">
        <f>A37+1</f>
        <v>44265</v>
      </c>
      <c r="B44" s="279" t="s">
        <v>34</v>
      </c>
      <c r="C44" s="286"/>
      <c r="D44" s="279" t="s">
        <v>34</v>
      </c>
      <c r="E44" s="280"/>
      <c r="F44" s="280"/>
      <c r="G44" s="286"/>
      <c r="H44" s="279" t="s">
        <v>34</v>
      </c>
      <c r="I44" s="280"/>
      <c r="J44" s="280"/>
      <c r="K44" s="280"/>
      <c r="L44" s="281"/>
      <c r="M44" s="27"/>
    </row>
    <row r="45" spans="1:19" ht="22.7" customHeight="1">
      <c r="A45" s="89">
        <f>A44+1</f>
        <v>44266</v>
      </c>
      <c r="B45" s="283" t="s">
        <v>34</v>
      </c>
      <c r="C45" s="287"/>
      <c r="D45" s="283" t="s">
        <v>34</v>
      </c>
      <c r="E45" s="284"/>
      <c r="F45" s="284"/>
      <c r="G45" s="287"/>
      <c r="H45" s="283" t="s">
        <v>34</v>
      </c>
      <c r="I45" s="284"/>
      <c r="J45" s="284"/>
      <c r="K45" s="284"/>
      <c r="L45" s="285"/>
      <c r="M45" s="27"/>
    </row>
    <row r="46" spans="1:19" ht="22.7" customHeight="1" thickBot="1">
      <c r="A46" s="88">
        <f>A45+1</f>
        <v>44267</v>
      </c>
      <c r="B46" s="295" t="s">
        <v>34</v>
      </c>
      <c r="C46" s="296"/>
      <c r="D46" s="295" t="s">
        <v>34</v>
      </c>
      <c r="E46" s="297"/>
      <c r="F46" s="297"/>
      <c r="G46" s="296"/>
      <c r="H46" s="295" t="s">
        <v>34</v>
      </c>
      <c r="I46" s="297"/>
      <c r="J46" s="297"/>
      <c r="K46" s="297"/>
      <c r="L46" s="299"/>
      <c r="M46" s="27"/>
      <c r="P46" s="12" t="s">
        <v>214</v>
      </c>
    </row>
    <row r="47" spans="1:19" ht="22.7" customHeight="1">
      <c r="P47" s="12" t="s">
        <v>200</v>
      </c>
    </row>
    <row r="48" spans="1:19" ht="22.7" customHeight="1">
      <c r="P48" s="12" t="s">
        <v>219</v>
      </c>
    </row>
    <row r="49" spans="16:16" ht="22.7" customHeight="1">
      <c r="P49" s="12" t="s">
        <v>220</v>
      </c>
    </row>
    <row r="50" spans="16:16" ht="22.7" customHeight="1">
      <c r="P50" s="12" t="s">
        <v>221</v>
      </c>
    </row>
  </sheetData>
  <mergeCells count="77">
    <mergeCell ref="A33:M33"/>
    <mergeCell ref="A35:A36"/>
    <mergeCell ref="C35:D35"/>
    <mergeCell ref="A34:M34"/>
    <mergeCell ref="B35:B36"/>
    <mergeCell ref="M35:M36"/>
    <mergeCell ref="J35:L35"/>
    <mergeCell ref="J36:K36"/>
    <mergeCell ref="F35:I36"/>
    <mergeCell ref="A1:M1"/>
    <mergeCell ref="A2:M2"/>
    <mergeCell ref="A3:M3"/>
    <mergeCell ref="H14:K14"/>
    <mergeCell ref="H11:L11"/>
    <mergeCell ref="H12:L12"/>
    <mergeCell ref="B11:G11"/>
    <mergeCell ref="H10:L10"/>
    <mergeCell ref="B10:G10"/>
    <mergeCell ref="F14:G14"/>
    <mergeCell ref="A6:D6"/>
    <mergeCell ref="A7:M7"/>
    <mergeCell ref="F20:K20"/>
    <mergeCell ref="F17:K17"/>
    <mergeCell ref="F18:K18"/>
    <mergeCell ref="F19:K19"/>
    <mergeCell ref="F16:K16"/>
    <mergeCell ref="A16:B16"/>
    <mergeCell ref="B12:G12"/>
    <mergeCell ref="C14:D14"/>
    <mergeCell ref="B46:C46"/>
    <mergeCell ref="D45:G45"/>
    <mergeCell ref="D46:G46"/>
    <mergeCell ref="A28:M28"/>
    <mergeCell ref="F21:K21"/>
    <mergeCell ref="A17:B17"/>
    <mergeCell ref="F22:K22"/>
    <mergeCell ref="F23:K23"/>
    <mergeCell ref="F24:K24"/>
    <mergeCell ref="H46:L46"/>
    <mergeCell ref="F25:K25"/>
    <mergeCell ref="A26:B26"/>
    <mergeCell ref="A25:B25"/>
    <mergeCell ref="A18:B18"/>
    <mergeCell ref="A19:B19"/>
    <mergeCell ref="A20:B20"/>
    <mergeCell ref="A21:B21"/>
    <mergeCell ref="A22:B22"/>
    <mergeCell ref="A23:B23"/>
    <mergeCell ref="H44:L44"/>
    <mergeCell ref="F26:K26"/>
    <mergeCell ref="C43:L43"/>
    <mergeCell ref="H45:L45"/>
    <mergeCell ref="A24:B24"/>
    <mergeCell ref="B44:C44"/>
    <mergeCell ref="B45:C45"/>
    <mergeCell ref="B30:G30"/>
    <mergeCell ref="A43:B43"/>
    <mergeCell ref="D44:G44"/>
    <mergeCell ref="A32:M32"/>
    <mergeCell ref="A37:A38"/>
    <mergeCell ref="F38:I38"/>
    <mergeCell ref="F40:I40"/>
    <mergeCell ref="J38:K38"/>
    <mergeCell ref="A39:A40"/>
    <mergeCell ref="A41:A42"/>
    <mergeCell ref="F42:I42"/>
    <mergeCell ref="J42:K42"/>
    <mergeCell ref="M37:M38"/>
    <mergeCell ref="M39:M40"/>
    <mergeCell ref="M41:M42"/>
    <mergeCell ref="J37:K37"/>
    <mergeCell ref="J39:K39"/>
    <mergeCell ref="J41:K41"/>
    <mergeCell ref="F37:I37"/>
    <mergeCell ref="F39:I39"/>
    <mergeCell ref="F41:I41"/>
    <mergeCell ref="J40:K40"/>
  </mergeCells>
  <phoneticPr fontId="3"/>
  <dataValidations count="3">
    <dataValidation type="list" allowBlank="1" showInputMessage="1" showErrorMessage="1" sqref="C17:C26 L17:L26" xr:uid="{00000000-0002-0000-0500-000000000000}">
      <formula1>"1,2,3"</formula1>
    </dataValidation>
    <dataValidation type="list" allowBlank="1" showInputMessage="1" showErrorMessage="1" sqref="D17:D26 M17:M26" xr:uid="{00000000-0002-0000-0500-000001000000}">
      <formula1>"男,女"</formula1>
    </dataValidation>
    <dataValidation type="list" allowBlank="1" showInputMessage="1" showErrorMessage="1" sqref="B37:B42 F37:I42" xr:uid="{00000000-0002-0000-0500-000002000000}">
      <formula1>$P$47:$P$50</formula1>
    </dataValidation>
  </dataValidations>
  <printOptions horizontalCentered="1" verticalCentered="1"/>
  <pageMargins left="0.55118110236220474" right="0.51181102362204722" top="0.47244094488188981" bottom="0.39370078740157483" header="0.23622047244094491" footer="0.19685039370078741"/>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0"/>
  <sheetViews>
    <sheetView workbookViewId="0">
      <selection activeCell="B1" sqref="B1"/>
    </sheetView>
  </sheetViews>
  <sheetFormatPr defaultRowHeight="13.5"/>
  <cols>
    <col min="2" max="2" width="11" bestFit="1" customWidth="1"/>
  </cols>
  <sheetData>
    <row r="1" spans="1:2">
      <c r="A1" t="str">
        <f>IF(B1=0,"",1)</f>
        <v/>
      </c>
      <c r="B1">
        <f>IF(個人申込!$D$19="",団体申込!A17,個人申込!$D$19)</f>
        <v>0</v>
      </c>
    </row>
    <row r="2" spans="1:2">
      <c r="A2" t="str">
        <f>IF(B2=0,"",MAX($A$1:A1)+1)</f>
        <v/>
      </c>
      <c r="B2">
        <f>IF(個人申込!$D$19="",団体申込!A18,0)</f>
        <v>0</v>
      </c>
    </row>
    <row r="3" spans="1:2">
      <c r="A3" t="str">
        <f>IF(B3=0,"",MAX($A$1:A2)+1)</f>
        <v/>
      </c>
      <c r="B3">
        <f>IF(個人申込!$D$19="",団体申込!A19,0)</f>
        <v>0</v>
      </c>
    </row>
    <row r="4" spans="1:2">
      <c r="A4" t="str">
        <f>IF(B4=0,"",MAX($A$1:A3)+1)</f>
        <v/>
      </c>
      <c r="B4">
        <f>IF(個人申込!$D$19="",団体申込!A20,0)</f>
        <v>0</v>
      </c>
    </row>
    <row r="5" spans="1:2">
      <c r="A5" t="str">
        <f>IF(B5=0,"",MAX($A$1:A4)+1)</f>
        <v/>
      </c>
      <c r="B5">
        <f>IF(個人申込!$D$19="",団体申込!A21,0)</f>
        <v>0</v>
      </c>
    </row>
    <row r="6" spans="1:2">
      <c r="A6" t="str">
        <f>IF(B6=0,"",MAX($A$1:A5)+1)</f>
        <v/>
      </c>
      <c r="B6">
        <f>IF(個人申込!$D$19="",団体申込!A22,0)</f>
        <v>0</v>
      </c>
    </row>
    <row r="7" spans="1:2">
      <c r="A7" t="str">
        <f>IF(B7=0,"",MAX($A$1:A6)+1)</f>
        <v/>
      </c>
      <c r="B7">
        <f>IF(個人申込!$D$19="",団体申込!A23,0)</f>
        <v>0</v>
      </c>
    </row>
    <row r="8" spans="1:2">
      <c r="A8" t="str">
        <f>IF(B8=0,"",MAX($A$1:A7)+1)</f>
        <v/>
      </c>
      <c r="B8">
        <f>IF(個人申込!$D$19="",団体申込!A24,0)</f>
        <v>0</v>
      </c>
    </row>
    <row r="9" spans="1:2">
      <c r="A9" t="str">
        <f>IF(B9=0,"",MAX($A$1:A8)+1)</f>
        <v/>
      </c>
      <c r="B9">
        <f>IF(個人申込!$D$19="",団体申込!A25,0)</f>
        <v>0</v>
      </c>
    </row>
    <row r="10" spans="1:2">
      <c r="A10" t="str">
        <f>IF(B10=0,"",MAX($A$1:A9)+1)</f>
        <v/>
      </c>
      <c r="B10">
        <f>IF(個人申込!$D$19="",団体申込!A26,0)</f>
        <v>0</v>
      </c>
    </row>
    <row r="11" spans="1:2">
      <c r="A11" t="str">
        <f>IF(B11=0,"",MAX($A$1:A10)+1)</f>
        <v/>
      </c>
      <c r="B11">
        <f>IF(個人申込!$D$19="",団体申込!F17,0)</f>
        <v>0</v>
      </c>
    </row>
    <row r="12" spans="1:2">
      <c r="A12" t="str">
        <f>IF(B12=0,"",MAX($A$1:A11)+1)</f>
        <v/>
      </c>
      <c r="B12">
        <f>IF(個人申込!$D$19="",団体申込!F18,0)</f>
        <v>0</v>
      </c>
    </row>
    <row r="13" spans="1:2">
      <c r="A13" t="str">
        <f>IF(B13=0,"",MAX($A$1:A12)+1)</f>
        <v/>
      </c>
      <c r="B13">
        <f>IF(個人申込!$D$19="",団体申込!F19,0)</f>
        <v>0</v>
      </c>
    </row>
    <row r="14" spans="1:2">
      <c r="A14" t="str">
        <f>IF(B14=0,"",MAX($A$1:A13)+1)</f>
        <v/>
      </c>
      <c r="B14">
        <f>IF(個人申込!$D$19="",団体申込!F20,0)</f>
        <v>0</v>
      </c>
    </row>
    <row r="15" spans="1:2">
      <c r="A15" t="str">
        <f>IF(B15=0,"",MAX($A$1:A14)+1)</f>
        <v/>
      </c>
      <c r="B15">
        <f>IF(個人申込!$D$19="",団体申込!F21,0)</f>
        <v>0</v>
      </c>
    </row>
    <row r="16" spans="1:2">
      <c r="A16" t="str">
        <f>IF(B16=0,"",MAX($A$1:A15)+1)</f>
        <v/>
      </c>
      <c r="B16">
        <f>IF(個人申込!$D$19="",団体申込!F22,0)</f>
        <v>0</v>
      </c>
    </row>
    <row r="17" spans="1:2">
      <c r="A17" t="str">
        <f>IF(B17=0,"",MAX($A$1:A16)+1)</f>
        <v/>
      </c>
      <c r="B17">
        <f>IF(個人申込!$D$19="",団体申込!F23,0)</f>
        <v>0</v>
      </c>
    </row>
    <row r="18" spans="1:2">
      <c r="A18" t="str">
        <f>IF(B18=0,"",MAX($A$1:A17)+1)</f>
        <v/>
      </c>
      <c r="B18">
        <f>IF(個人申込!$D$19="",団体申込!F24,0)</f>
        <v>0</v>
      </c>
    </row>
    <row r="19" spans="1:2">
      <c r="A19" t="str">
        <f>IF(B19=0,"",MAX($A$1:A18)+1)</f>
        <v/>
      </c>
      <c r="B19">
        <f>IF(個人申込!$D$19="",団体申込!F25,0)</f>
        <v>0</v>
      </c>
    </row>
    <row r="20" spans="1:2">
      <c r="A20" t="str">
        <f>IF(B20=0,"",MAX($A$1:A19)+1)</f>
        <v/>
      </c>
      <c r="B20">
        <f>IF(個人申込!$D$19="",団体申込!F26,0)</f>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7"/>
  <sheetViews>
    <sheetView workbookViewId="0">
      <selection activeCell="D10" sqref="D10:F10"/>
    </sheetView>
  </sheetViews>
  <sheetFormatPr defaultColWidth="9" defaultRowHeight="13.5"/>
  <cols>
    <col min="1" max="2" width="4.5" style="117" customWidth="1"/>
    <col min="3" max="3" width="15" style="117" customWidth="1"/>
    <col min="4" max="16384" width="9" style="117"/>
  </cols>
  <sheetData>
    <row r="1" spans="1:12" ht="15" customHeight="1">
      <c r="A1" s="331" t="s">
        <v>156</v>
      </c>
      <c r="B1" s="332"/>
      <c r="C1" s="332"/>
      <c r="D1" s="332"/>
      <c r="E1" s="332"/>
      <c r="F1" s="332"/>
      <c r="G1" s="332"/>
      <c r="H1" s="332"/>
      <c r="I1" s="332"/>
      <c r="J1" s="333"/>
    </row>
    <row r="2" spans="1:12" ht="26.25" customHeight="1">
      <c r="A2" s="334"/>
      <c r="B2" s="335"/>
      <c r="C2" s="335"/>
      <c r="D2" s="335"/>
      <c r="E2" s="335"/>
      <c r="F2" s="335"/>
      <c r="G2" s="335"/>
      <c r="H2" s="335"/>
      <c r="I2" s="335"/>
      <c r="J2" s="336"/>
    </row>
    <row r="3" spans="1:12" ht="45" customHeight="1">
      <c r="A3" s="347" t="s">
        <v>155</v>
      </c>
      <c r="B3" s="319"/>
      <c r="C3" s="145" t="s">
        <v>131</v>
      </c>
      <c r="D3" s="341"/>
      <c r="E3" s="342"/>
      <c r="F3" s="342"/>
      <c r="G3" s="342"/>
      <c r="H3" s="342"/>
      <c r="I3" s="342"/>
      <c r="J3" s="343"/>
    </row>
    <row r="4" spans="1:12" ht="45" customHeight="1">
      <c r="A4" s="349"/>
      <c r="B4" s="320"/>
      <c r="C4" s="134" t="s">
        <v>154</v>
      </c>
      <c r="D4" s="344"/>
      <c r="E4" s="345"/>
      <c r="F4" s="345"/>
      <c r="G4" s="345"/>
      <c r="H4" s="345"/>
      <c r="I4" s="345"/>
      <c r="J4" s="346"/>
      <c r="L4" s="163" t="s">
        <v>178</v>
      </c>
    </row>
    <row r="5" spans="1:12" ht="45" customHeight="1">
      <c r="A5" s="348"/>
      <c r="B5" s="321"/>
      <c r="C5" s="133" t="s">
        <v>153</v>
      </c>
      <c r="D5" s="328"/>
      <c r="E5" s="329"/>
      <c r="F5" s="329"/>
      <c r="G5" s="329"/>
      <c r="H5" s="329"/>
      <c r="I5" s="329"/>
      <c r="J5" s="144" t="s">
        <v>152</v>
      </c>
      <c r="L5" s="163" t="s">
        <v>179</v>
      </c>
    </row>
    <row r="6" spans="1:12" ht="30" customHeight="1">
      <c r="A6" s="347" t="s">
        <v>151</v>
      </c>
      <c r="B6" s="319" t="s">
        <v>150</v>
      </c>
      <c r="C6" s="143" t="s">
        <v>149</v>
      </c>
      <c r="D6" s="131"/>
      <c r="E6" s="131"/>
      <c r="F6" s="131"/>
      <c r="G6" s="131"/>
      <c r="H6" s="131"/>
      <c r="I6" s="131"/>
      <c r="J6" s="130"/>
    </row>
    <row r="7" spans="1:12" ht="30" customHeight="1">
      <c r="A7" s="349"/>
      <c r="B7" s="320"/>
      <c r="C7" s="124" t="s">
        <v>148</v>
      </c>
      <c r="D7" s="142"/>
      <c r="E7" s="142"/>
      <c r="F7" s="142"/>
      <c r="G7" s="142"/>
      <c r="H7" s="142"/>
      <c r="I7" s="142"/>
      <c r="J7" s="141"/>
    </row>
    <row r="8" spans="1:12" ht="37.5" customHeight="1">
      <c r="A8" s="348"/>
      <c r="B8" s="321"/>
      <c r="C8" s="140" t="s">
        <v>147</v>
      </c>
      <c r="D8" s="121"/>
      <c r="E8" s="121"/>
      <c r="F8" s="121"/>
      <c r="G8" s="121"/>
      <c r="H8" s="121"/>
      <c r="I8" s="121"/>
      <c r="J8" s="120"/>
    </row>
    <row r="9" spans="1:12" ht="45" customHeight="1">
      <c r="A9" s="347" t="s">
        <v>146</v>
      </c>
      <c r="B9" s="319" t="s">
        <v>145</v>
      </c>
      <c r="C9" s="131"/>
      <c r="D9" s="327">
        <v>44265</v>
      </c>
      <c r="E9" s="327"/>
      <c r="F9" s="327"/>
      <c r="G9" s="139" t="s">
        <v>144</v>
      </c>
      <c r="H9" s="131"/>
      <c r="I9" s="131"/>
      <c r="J9" s="130"/>
    </row>
    <row r="10" spans="1:12" ht="45" customHeight="1">
      <c r="A10" s="348"/>
      <c r="B10" s="321"/>
      <c r="C10" s="137"/>
      <c r="D10" s="317">
        <v>44267</v>
      </c>
      <c r="E10" s="317"/>
      <c r="F10" s="317"/>
      <c r="G10" s="138" t="s">
        <v>143</v>
      </c>
      <c r="H10" s="137"/>
      <c r="I10" s="136">
        <f>(D10-D9)+1</f>
        <v>3</v>
      </c>
      <c r="J10" s="135" t="s">
        <v>142</v>
      </c>
    </row>
    <row r="11" spans="1:12" ht="41.25" customHeight="1">
      <c r="A11" s="347" t="s">
        <v>141</v>
      </c>
      <c r="B11" s="319" t="s">
        <v>140</v>
      </c>
      <c r="C11" s="134" t="s">
        <v>139</v>
      </c>
      <c r="D11" s="338" t="s">
        <v>191</v>
      </c>
      <c r="E11" s="339"/>
      <c r="F11" s="339"/>
      <c r="G11" s="339"/>
      <c r="H11" s="339"/>
      <c r="I11" s="339"/>
      <c r="J11" s="340"/>
    </row>
    <row r="12" spans="1:12" ht="41.25" customHeight="1">
      <c r="A12" s="348"/>
      <c r="B12" s="321"/>
      <c r="C12" s="133" t="s">
        <v>138</v>
      </c>
      <c r="D12" s="338" t="s">
        <v>189</v>
      </c>
      <c r="E12" s="339"/>
      <c r="F12" s="339"/>
      <c r="G12" s="339"/>
      <c r="H12" s="339"/>
      <c r="I12" s="339"/>
      <c r="J12" s="340"/>
    </row>
    <row r="13" spans="1:12">
      <c r="A13" s="132"/>
      <c r="B13" s="131"/>
      <c r="C13" s="131"/>
      <c r="D13" s="131"/>
      <c r="E13" s="131"/>
      <c r="F13" s="131"/>
      <c r="G13" s="131"/>
      <c r="H13" s="131"/>
      <c r="I13" s="131"/>
      <c r="J13" s="130"/>
    </row>
    <row r="14" spans="1:12" s="118" customFormat="1" ht="14.25">
      <c r="A14" s="125"/>
      <c r="B14" s="124"/>
      <c r="C14" s="124" t="s">
        <v>137</v>
      </c>
      <c r="D14" s="124"/>
      <c r="E14" s="124"/>
      <c r="F14" s="124"/>
      <c r="G14" s="124"/>
      <c r="H14" s="124"/>
      <c r="I14" s="124"/>
      <c r="J14" s="123"/>
    </row>
    <row r="15" spans="1:12" s="118" customFormat="1" ht="14.25">
      <c r="A15" s="125"/>
      <c r="B15" s="124"/>
      <c r="C15" s="124"/>
      <c r="D15" s="124"/>
      <c r="E15" s="124"/>
      <c r="F15" s="124"/>
      <c r="G15" s="124"/>
      <c r="H15" s="124"/>
      <c r="I15" s="124"/>
      <c r="J15" s="123"/>
    </row>
    <row r="16" spans="1:12" s="118" customFormat="1" ht="14.25">
      <c r="A16" s="125"/>
      <c r="B16" s="124"/>
      <c r="C16" s="318" t="s">
        <v>177</v>
      </c>
      <c r="D16" s="318"/>
      <c r="E16" s="129" t="s">
        <v>136</v>
      </c>
      <c r="F16" s="128"/>
      <c r="G16" s="124"/>
      <c r="H16" s="124"/>
      <c r="I16" s="124"/>
      <c r="J16" s="123"/>
    </row>
    <row r="17" spans="1:15" s="118" customFormat="1" ht="14.25">
      <c r="A17" s="125"/>
      <c r="B17" s="124"/>
      <c r="C17" s="124"/>
      <c r="D17" s="124"/>
      <c r="E17" s="124"/>
      <c r="F17" s="124"/>
      <c r="G17" s="124"/>
      <c r="H17" s="124"/>
      <c r="I17" s="124"/>
      <c r="J17" s="123"/>
    </row>
    <row r="18" spans="1:15" s="118" customFormat="1" ht="14.25">
      <c r="A18" s="125"/>
      <c r="B18" s="124" t="s">
        <v>135</v>
      </c>
      <c r="C18" s="124"/>
      <c r="D18" s="124"/>
      <c r="E18" s="124"/>
      <c r="F18" s="124"/>
      <c r="G18" s="124"/>
      <c r="H18" s="124"/>
      <c r="I18" s="124"/>
      <c r="J18" s="123"/>
    </row>
    <row r="19" spans="1:15" s="118" customFormat="1" ht="14.25">
      <c r="A19" s="125"/>
      <c r="B19" s="124"/>
      <c r="C19" s="124"/>
      <c r="D19" s="124"/>
      <c r="E19" s="124"/>
      <c r="F19" s="124"/>
      <c r="G19" s="124"/>
      <c r="H19" s="124"/>
      <c r="I19" s="124"/>
      <c r="J19" s="123"/>
    </row>
    <row r="20" spans="1:15" s="118" customFormat="1" ht="14.25">
      <c r="A20" s="125"/>
      <c r="B20" s="124" t="s">
        <v>134</v>
      </c>
      <c r="C20" s="124"/>
      <c r="D20" s="124"/>
      <c r="E20" s="124"/>
      <c r="F20" s="124"/>
      <c r="G20" s="124"/>
      <c r="H20" s="124"/>
      <c r="I20" s="124"/>
      <c r="J20" s="123"/>
    </row>
    <row r="21" spans="1:15" s="118" customFormat="1" ht="14.25">
      <c r="A21" s="125"/>
      <c r="B21" s="337" t="s">
        <v>189</v>
      </c>
      <c r="C21" s="337"/>
      <c r="D21" s="337"/>
      <c r="E21" s="124"/>
      <c r="F21" s="124"/>
      <c r="G21" s="124"/>
      <c r="H21" s="124"/>
      <c r="I21" s="124"/>
      <c r="J21" s="123"/>
    </row>
    <row r="22" spans="1:15" s="118" customFormat="1" ht="14.25">
      <c r="A22" s="125"/>
      <c r="B22" s="337"/>
      <c r="C22" s="337"/>
      <c r="D22" s="337"/>
      <c r="E22" s="124"/>
      <c r="F22" s="124"/>
      <c r="G22" s="124"/>
      <c r="H22" s="124"/>
      <c r="I22" s="124"/>
      <c r="J22" s="123"/>
    </row>
    <row r="23" spans="1:15" s="118" customFormat="1" ht="14.25">
      <c r="A23" s="125"/>
      <c r="B23" s="337"/>
      <c r="C23" s="337"/>
      <c r="D23" s="337"/>
      <c r="E23" s="127" t="s">
        <v>133</v>
      </c>
      <c r="F23" s="124"/>
      <c r="G23" s="124"/>
      <c r="H23" s="124"/>
      <c r="I23" s="124"/>
      <c r="J23" s="123"/>
    </row>
    <row r="24" spans="1:15" s="118" customFormat="1" ht="14.25">
      <c r="A24" s="125"/>
      <c r="B24" s="124"/>
      <c r="C24" s="124"/>
      <c r="D24" s="124"/>
      <c r="E24" s="124"/>
      <c r="F24" s="124"/>
      <c r="G24" s="124"/>
      <c r="H24" s="124"/>
      <c r="I24" s="124"/>
      <c r="J24" s="123"/>
    </row>
    <row r="25" spans="1:15" s="118" customFormat="1" ht="14.25">
      <c r="A25" s="125"/>
      <c r="B25" s="124"/>
      <c r="C25" s="124"/>
      <c r="D25" s="124"/>
      <c r="E25" s="124"/>
      <c r="F25" s="124"/>
      <c r="G25" s="124"/>
      <c r="H25" s="124"/>
      <c r="I25" s="124"/>
      <c r="J25" s="123"/>
    </row>
    <row r="26" spans="1:15" s="118" customFormat="1" ht="14.25">
      <c r="A26" s="125"/>
      <c r="B26" s="124"/>
      <c r="C26" s="124"/>
      <c r="D26" s="124"/>
      <c r="E26" s="126" t="s">
        <v>132</v>
      </c>
      <c r="F26" s="325"/>
      <c r="G26" s="325"/>
      <c r="H26" s="325"/>
      <c r="I26" s="325"/>
      <c r="J26" s="326"/>
    </row>
    <row r="27" spans="1:15" s="118" customFormat="1" ht="14.25">
      <c r="A27" s="125"/>
      <c r="B27" s="124"/>
      <c r="C27" s="124"/>
      <c r="D27" s="124"/>
      <c r="E27" s="124"/>
      <c r="F27" s="325"/>
      <c r="G27" s="325"/>
      <c r="H27" s="325"/>
      <c r="I27" s="325"/>
      <c r="J27" s="326"/>
    </row>
    <row r="28" spans="1:15" s="118" customFormat="1" ht="14.25">
      <c r="A28" s="125"/>
      <c r="B28" s="124"/>
      <c r="C28" s="124"/>
      <c r="D28" s="124"/>
      <c r="E28" s="126" t="s">
        <v>131</v>
      </c>
      <c r="F28" s="324">
        <f>D3</f>
        <v>0</v>
      </c>
      <c r="G28" s="324"/>
      <c r="H28" s="324"/>
      <c r="I28" s="324"/>
      <c r="J28" s="123"/>
    </row>
    <row r="29" spans="1:15" s="118" customFormat="1" ht="14.25">
      <c r="A29" s="125"/>
      <c r="B29" s="124"/>
      <c r="C29" s="124"/>
      <c r="D29" s="124"/>
      <c r="E29" s="124"/>
      <c r="F29" s="324"/>
      <c r="G29" s="324"/>
      <c r="H29" s="324"/>
      <c r="I29" s="324"/>
      <c r="J29" s="123"/>
    </row>
    <row r="30" spans="1:15" s="118" customFormat="1" ht="14.25">
      <c r="A30" s="125"/>
      <c r="B30" s="124"/>
      <c r="C30" s="124"/>
      <c r="D30" s="124"/>
      <c r="E30" s="124"/>
      <c r="F30" s="124"/>
      <c r="G30" s="124"/>
      <c r="H30" s="124"/>
      <c r="I30" s="124"/>
      <c r="J30" s="123"/>
    </row>
    <row r="31" spans="1:15" s="118" customFormat="1" ht="14.25">
      <c r="A31" s="125"/>
      <c r="B31" s="124"/>
      <c r="C31" s="124"/>
      <c r="D31" s="124"/>
      <c r="E31" s="124" t="s">
        <v>130</v>
      </c>
      <c r="F31" s="124"/>
      <c r="G31" s="323" t="s">
        <v>192</v>
      </c>
      <c r="H31" s="323"/>
      <c r="I31" s="323"/>
      <c r="J31" s="123"/>
      <c r="L31" s="322" t="s">
        <v>180</v>
      </c>
      <c r="M31" s="322"/>
      <c r="N31" s="322"/>
      <c r="O31" s="322"/>
    </row>
    <row r="32" spans="1:15" s="118" customFormat="1" ht="14.25">
      <c r="A32" s="125"/>
      <c r="B32" s="124"/>
      <c r="C32" s="124"/>
      <c r="D32" s="124"/>
      <c r="E32" s="124"/>
      <c r="F32" s="124"/>
      <c r="G32" s="323"/>
      <c r="H32" s="323"/>
      <c r="I32" s="323"/>
      <c r="J32" s="123" t="s">
        <v>129</v>
      </c>
      <c r="L32" s="322"/>
      <c r="M32" s="322"/>
      <c r="N32" s="322"/>
      <c r="O32" s="322"/>
    </row>
    <row r="33" spans="1:10">
      <c r="A33" s="122"/>
      <c r="B33" s="121"/>
      <c r="C33" s="121"/>
      <c r="D33" s="121"/>
      <c r="E33" s="121"/>
      <c r="F33" s="121"/>
      <c r="G33" s="121"/>
      <c r="H33" s="121"/>
      <c r="I33" s="121"/>
      <c r="J33" s="120"/>
    </row>
    <row r="34" spans="1:10" s="118" customFormat="1" ht="22.5" customHeight="1">
      <c r="A34" s="330" t="s">
        <v>128</v>
      </c>
      <c r="B34" s="330"/>
    </row>
    <row r="35" spans="1:10" s="118" customFormat="1" ht="18.75" customHeight="1">
      <c r="B35" s="119">
        <v>1</v>
      </c>
      <c r="C35" s="118" t="s">
        <v>127</v>
      </c>
    </row>
    <row r="36" spans="1:10" s="118" customFormat="1" ht="18.75" customHeight="1">
      <c r="B36" s="119">
        <v>2</v>
      </c>
      <c r="C36" s="118" t="s">
        <v>126</v>
      </c>
    </row>
    <row r="37" spans="1:10" s="118" customFormat="1" ht="18.75" customHeight="1">
      <c r="B37" s="119">
        <v>3</v>
      </c>
      <c r="C37" s="118" t="s">
        <v>125</v>
      </c>
    </row>
  </sheetData>
  <mergeCells count="24">
    <mergeCell ref="D5:I5"/>
    <mergeCell ref="A34:B34"/>
    <mergeCell ref="A1:J2"/>
    <mergeCell ref="B21:D21"/>
    <mergeCell ref="B22:D22"/>
    <mergeCell ref="B23:D23"/>
    <mergeCell ref="D11:J11"/>
    <mergeCell ref="D3:J3"/>
    <mergeCell ref="D4:J4"/>
    <mergeCell ref="D12:J12"/>
    <mergeCell ref="A11:A12"/>
    <mergeCell ref="B9:B10"/>
    <mergeCell ref="B11:B12"/>
    <mergeCell ref="A3:B5"/>
    <mergeCell ref="A6:A8"/>
    <mergeCell ref="A9:A10"/>
    <mergeCell ref="D10:F10"/>
    <mergeCell ref="C16:D16"/>
    <mergeCell ref="B6:B8"/>
    <mergeCell ref="L31:O32"/>
    <mergeCell ref="G31:I32"/>
    <mergeCell ref="F28:I29"/>
    <mergeCell ref="F26:J27"/>
    <mergeCell ref="D9:F9"/>
  </mergeCells>
  <phoneticPr fontId="3"/>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2"/>
  <sheetViews>
    <sheetView view="pageBreakPreview" zoomScaleNormal="100" zoomScaleSheetLayoutView="100" workbookViewId="0">
      <selection activeCell="A6" sqref="A6:B6"/>
    </sheetView>
  </sheetViews>
  <sheetFormatPr defaultColWidth="9" defaultRowHeight="13.5"/>
  <cols>
    <col min="1" max="2" width="8.5" style="117" customWidth="1"/>
    <col min="3" max="4" width="7.75" style="117" customWidth="1"/>
    <col min="5" max="5" width="7.25" style="117" bestFit="1" customWidth="1"/>
    <col min="6" max="6" width="5.625" style="117" customWidth="1"/>
    <col min="7" max="7" width="9.75" style="117" customWidth="1"/>
    <col min="8" max="8" width="5.625" style="117" customWidth="1"/>
    <col min="9" max="10" width="5" style="117" customWidth="1"/>
    <col min="11" max="12" width="10" style="117" customWidth="1"/>
    <col min="13" max="14" width="7.5" style="117" customWidth="1"/>
    <col min="15" max="15" width="9" style="117"/>
    <col min="16" max="18" width="10.625" style="117" customWidth="1"/>
    <col min="19" max="16384" width="9" style="117"/>
  </cols>
  <sheetData>
    <row r="1" spans="1:18" ht="13.5" customHeight="1" thickBot="1">
      <c r="A1" s="380" t="s">
        <v>131</v>
      </c>
      <c r="B1" s="380"/>
      <c r="C1" s="382">
        <f>利用証明書!$D$3</f>
        <v>0</v>
      </c>
      <c r="D1" s="382"/>
      <c r="E1" s="382"/>
      <c r="F1" s="382"/>
      <c r="G1" s="382"/>
      <c r="H1" s="162"/>
      <c r="I1" s="161"/>
      <c r="J1" s="384" t="s">
        <v>176</v>
      </c>
      <c r="K1" s="384"/>
      <c r="L1" s="384"/>
      <c r="M1" s="384"/>
      <c r="N1" s="384"/>
      <c r="O1" s="384"/>
      <c r="P1" s="161"/>
      <c r="Q1" s="161"/>
      <c r="R1" s="161"/>
    </row>
    <row r="2" spans="1:18" ht="13.5" customHeight="1">
      <c r="A2" s="381"/>
      <c r="B2" s="381"/>
      <c r="C2" s="383"/>
      <c r="D2" s="383"/>
      <c r="E2" s="383"/>
      <c r="F2" s="383"/>
      <c r="G2" s="383"/>
      <c r="H2" s="162"/>
      <c r="I2" s="161"/>
      <c r="J2" s="384"/>
      <c r="K2" s="384"/>
      <c r="L2" s="384"/>
      <c r="M2" s="384"/>
      <c r="N2" s="384"/>
      <c r="O2" s="384"/>
      <c r="P2" s="385" t="s">
        <v>175</v>
      </c>
      <c r="Q2" s="387">
        <f>利用証明書!$D$9</f>
        <v>44265</v>
      </c>
      <c r="R2" s="388"/>
    </row>
    <row r="3" spans="1:18" ht="14.25" customHeight="1" thickBot="1">
      <c r="D3" s="160"/>
      <c r="E3" s="160"/>
      <c r="F3" s="160"/>
      <c r="G3" s="160"/>
      <c r="H3" s="160"/>
      <c r="I3" s="160"/>
      <c r="J3" s="160"/>
      <c r="K3" s="160"/>
      <c r="L3" s="160"/>
      <c r="M3" s="160"/>
      <c r="N3" s="160"/>
      <c r="O3" s="160"/>
      <c r="P3" s="386"/>
      <c r="Q3" s="389"/>
      <c r="R3" s="390"/>
    </row>
    <row r="4" spans="1:18" ht="22.5" customHeight="1">
      <c r="A4" s="391" t="s">
        <v>174</v>
      </c>
      <c r="B4" s="367"/>
      <c r="C4" s="362" t="s">
        <v>173</v>
      </c>
      <c r="D4" s="393"/>
      <c r="E4" s="363"/>
      <c r="F4" s="394" t="s">
        <v>172</v>
      </c>
      <c r="G4" s="159" t="s">
        <v>171</v>
      </c>
      <c r="H4" s="394" t="s">
        <v>170</v>
      </c>
      <c r="I4" s="396" t="s">
        <v>169</v>
      </c>
      <c r="J4" s="396"/>
      <c r="K4" s="396"/>
      <c r="L4" s="397"/>
      <c r="M4" s="362" t="s">
        <v>168</v>
      </c>
      <c r="N4" s="363"/>
      <c r="O4" s="366" t="s">
        <v>167</v>
      </c>
      <c r="P4" s="367"/>
      <c r="Q4" s="367"/>
      <c r="R4" s="368"/>
    </row>
    <row r="5" spans="1:18" ht="22.5" customHeight="1" thickBot="1">
      <c r="A5" s="392"/>
      <c r="B5" s="370"/>
      <c r="C5" s="364"/>
      <c r="D5" s="372"/>
      <c r="E5" s="365"/>
      <c r="F5" s="395"/>
      <c r="G5" s="158" t="s">
        <v>166</v>
      </c>
      <c r="H5" s="395"/>
      <c r="I5" s="372" t="s">
        <v>165</v>
      </c>
      <c r="J5" s="372"/>
      <c r="K5" s="373" t="s">
        <v>164</v>
      </c>
      <c r="L5" s="374"/>
      <c r="M5" s="364"/>
      <c r="N5" s="365"/>
      <c r="O5" s="369"/>
      <c r="P5" s="370"/>
      <c r="Q5" s="370"/>
      <c r="R5" s="371"/>
    </row>
    <row r="6" spans="1:18" ht="27" customHeight="1">
      <c r="A6" s="375" t="str">
        <f>IFERROR(VLOOKUP(1,Sheet5!$A$1:$B$20,2,FALSE),"")</f>
        <v/>
      </c>
      <c r="B6" s="376"/>
      <c r="C6" s="358"/>
      <c r="D6" s="359"/>
      <c r="E6" s="156" t="str">
        <f t="shared" ref="E6:E17" si="0">IF(OR(C6=0,C6=""),"（   歳）",INT(YEARFRAC($Q$2,C6)))</f>
        <v>（   歳）</v>
      </c>
      <c r="F6" s="155"/>
      <c r="G6" s="155"/>
      <c r="H6" s="157">
        <v>0</v>
      </c>
      <c r="I6" s="377"/>
      <c r="J6" s="377"/>
      <c r="K6" s="378"/>
      <c r="L6" s="378"/>
      <c r="M6" s="377"/>
      <c r="N6" s="377"/>
      <c r="O6" s="378"/>
      <c r="P6" s="378"/>
      <c r="Q6" s="378"/>
      <c r="R6" s="379"/>
    </row>
    <row r="7" spans="1:18" ht="27" customHeight="1">
      <c r="A7" s="356" t="str">
        <f>IFERROR(VLOOKUP(2,Sheet5!$A$1:$B$20,2,FALSE),"")</f>
        <v/>
      </c>
      <c r="B7" s="357"/>
      <c r="C7" s="358"/>
      <c r="D7" s="359"/>
      <c r="E7" s="156" t="str">
        <f t="shared" si="0"/>
        <v>（   歳）</v>
      </c>
      <c r="F7" s="155"/>
      <c r="G7" s="154"/>
      <c r="H7" s="153">
        <v>0</v>
      </c>
      <c r="I7" s="360"/>
      <c r="J7" s="360"/>
      <c r="K7" s="360"/>
      <c r="L7" s="360"/>
      <c r="M7" s="360"/>
      <c r="N7" s="360"/>
      <c r="O7" s="360"/>
      <c r="P7" s="360"/>
      <c r="Q7" s="360"/>
      <c r="R7" s="361"/>
    </row>
    <row r="8" spans="1:18" ht="27" customHeight="1">
      <c r="A8" s="356" t="str">
        <f>IFERROR(VLOOKUP(3,Sheet5!$A$1:$B$20,2,FALSE),"")</f>
        <v/>
      </c>
      <c r="B8" s="357"/>
      <c r="C8" s="358"/>
      <c r="D8" s="359"/>
      <c r="E8" s="156" t="str">
        <f t="shared" si="0"/>
        <v>（   歳）</v>
      </c>
      <c r="F8" s="155"/>
      <c r="G8" s="154"/>
      <c r="H8" s="153">
        <v>0</v>
      </c>
      <c r="I8" s="360"/>
      <c r="J8" s="360"/>
      <c r="K8" s="360"/>
      <c r="L8" s="360"/>
      <c r="M8" s="360"/>
      <c r="N8" s="360"/>
      <c r="O8" s="360"/>
      <c r="P8" s="360"/>
      <c r="Q8" s="360"/>
      <c r="R8" s="361"/>
    </row>
    <row r="9" spans="1:18" ht="27" customHeight="1">
      <c r="A9" s="356" t="str">
        <f>IFERROR(VLOOKUP(4,Sheet5!$A$1:$B$20,2,FALSE),"")</f>
        <v/>
      </c>
      <c r="B9" s="357"/>
      <c r="C9" s="358"/>
      <c r="D9" s="359"/>
      <c r="E9" s="156" t="str">
        <f t="shared" si="0"/>
        <v>（   歳）</v>
      </c>
      <c r="F9" s="155"/>
      <c r="G9" s="154"/>
      <c r="H9" s="153">
        <v>0</v>
      </c>
      <c r="I9" s="360"/>
      <c r="J9" s="360"/>
      <c r="K9" s="360"/>
      <c r="L9" s="360"/>
      <c r="M9" s="360"/>
      <c r="N9" s="360"/>
      <c r="O9" s="360"/>
      <c r="P9" s="360"/>
      <c r="Q9" s="360"/>
      <c r="R9" s="361"/>
    </row>
    <row r="10" spans="1:18" ht="27" customHeight="1">
      <c r="A10" s="356" t="str">
        <f>IFERROR(VLOOKUP(5,Sheet5!$A$1:$B$20,2,FALSE),"")</f>
        <v/>
      </c>
      <c r="B10" s="357"/>
      <c r="C10" s="358"/>
      <c r="D10" s="359"/>
      <c r="E10" s="156" t="str">
        <f t="shared" si="0"/>
        <v>（   歳）</v>
      </c>
      <c r="F10" s="155"/>
      <c r="G10" s="154"/>
      <c r="H10" s="153">
        <v>0</v>
      </c>
      <c r="I10" s="360"/>
      <c r="J10" s="360"/>
      <c r="K10" s="360"/>
      <c r="L10" s="360"/>
      <c r="M10" s="360"/>
      <c r="N10" s="360"/>
      <c r="O10" s="360"/>
      <c r="P10" s="360"/>
      <c r="Q10" s="360"/>
      <c r="R10" s="361"/>
    </row>
    <row r="11" spans="1:18" ht="27" customHeight="1">
      <c r="A11" s="356" t="str">
        <f>IFERROR(VLOOKUP(6,Sheet5!$A$1:$B$20,2,FALSE),"")</f>
        <v/>
      </c>
      <c r="B11" s="357"/>
      <c r="C11" s="358"/>
      <c r="D11" s="359"/>
      <c r="E11" s="156" t="str">
        <f t="shared" si="0"/>
        <v>（   歳）</v>
      </c>
      <c r="F11" s="155"/>
      <c r="G11" s="154"/>
      <c r="H11" s="153">
        <v>0</v>
      </c>
      <c r="I11" s="360"/>
      <c r="J11" s="360"/>
      <c r="K11" s="360"/>
      <c r="L11" s="360"/>
      <c r="M11" s="360"/>
      <c r="N11" s="360"/>
      <c r="O11" s="360"/>
      <c r="P11" s="360"/>
      <c r="Q11" s="360"/>
      <c r="R11" s="361"/>
    </row>
    <row r="12" spans="1:18" ht="27" customHeight="1">
      <c r="A12" s="356" t="str">
        <f>IFERROR(VLOOKUP(7,Sheet5!$A$1:$B$20,2,FALSE),"")</f>
        <v/>
      </c>
      <c r="B12" s="357"/>
      <c r="C12" s="358"/>
      <c r="D12" s="359"/>
      <c r="E12" s="156" t="str">
        <f t="shared" si="0"/>
        <v>（   歳）</v>
      </c>
      <c r="F12" s="155"/>
      <c r="G12" s="154"/>
      <c r="H12" s="153">
        <v>0</v>
      </c>
      <c r="I12" s="360"/>
      <c r="J12" s="360"/>
      <c r="K12" s="360"/>
      <c r="L12" s="360"/>
      <c r="M12" s="360"/>
      <c r="N12" s="360"/>
      <c r="O12" s="360"/>
      <c r="P12" s="360"/>
      <c r="Q12" s="360"/>
      <c r="R12" s="361"/>
    </row>
    <row r="13" spans="1:18" ht="27" customHeight="1">
      <c r="A13" s="356" t="str">
        <f>IFERROR(VLOOKUP(8,Sheet5!$A$1:$B$20,2,FALSE),"")</f>
        <v/>
      </c>
      <c r="B13" s="357"/>
      <c r="C13" s="358"/>
      <c r="D13" s="359"/>
      <c r="E13" s="156" t="str">
        <f t="shared" si="0"/>
        <v>（   歳）</v>
      </c>
      <c r="F13" s="155"/>
      <c r="G13" s="154"/>
      <c r="H13" s="153">
        <v>0</v>
      </c>
      <c r="I13" s="360"/>
      <c r="J13" s="360"/>
      <c r="K13" s="360"/>
      <c r="L13" s="360"/>
      <c r="M13" s="360"/>
      <c r="N13" s="360"/>
      <c r="O13" s="360"/>
      <c r="P13" s="360"/>
      <c r="Q13" s="360"/>
      <c r="R13" s="361"/>
    </row>
    <row r="14" spans="1:18" ht="27" customHeight="1">
      <c r="A14" s="356" t="str">
        <f>IFERROR(VLOOKUP(9,Sheet5!$A$1:$B$20,2,FALSE),"")</f>
        <v/>
      </c>
      <c r="B14" s="357"/>
      <c r="C14" s="358"/>
      <c r="D14" s="359"/>
      <c r="E14" s="156" t="str">
        <f t="shared" si="0"/>
        <v>（   歳）</v>
      </c>
      <c r="F14" s="155"/>
      <c r="G14" s="154"/>
      <c r="H14" s="153">
        <v>0</v>
      </c>
      <c r="I14" s="360"/>
      <c r="J14" s="360"/>
      <c r="K14" s="360"/>
      <c r="L14" s="360"/>
      <c r="M14" s="360"/>
      <c r="N14" s="360"/>
      <c r="O14" s="360"/>
      <c r="P14" s="360"/>
      <c r="Q14" s="360"/>
      <c r="R14" s="361"/>
    </row>
    <row r="15" spans="1:18" ht="27" customHeight="1">
      <c r="A15" s="356" t="str">
        <f>IFERROR(VLOOKUP(10,Sheet5!$A$1:$B$20,2,FALSE),"")</f>
        <v/>
      </c>
      <c r="B15" s="357"/>
      <c r="C15" s="358"/>
      <c r="D15" s="359"/>
      <c r="E15" s="156" t="str">
        <f t="shared" si="0"/>
        <v>（   歳）</v>
      </c>
      <c r="F15" s="155"/>
      <c r="G15" s="154"/>
      <c r="H15" s="153">
        <v>0</v>
      </c>
      <c r="I15" s="360"/>
      <c r="J15" s="360"/>
      <c r="K15" s="360"/>
      <c r="L15" s="360"/>
      <c r="M15" s="360"/>
      <c r="N15" s="360"/>
      <c r="O15" s="360"/>
      <c r="P15" s="360"/>
      <c r="Q15" s="360"/>
      <c r="R15" s="361"/>
    </row>
    <row r="16" spans="1:18" ht="27" customHeight="1">
      <c r="A16" s="356" t="str">
        <f>IFERROR(VLOOKUP(11,Sheet5!$A$1:$B$20,2,FALSE),"")</f>
        <v/>
      </c>
      <c r="B16" s="357"/>
      <c r="C16" s="358"/>
      <c r="D16" s="359"/>
      <c r="E16" s="156" t="str">
        <f t="shared" si="0"/>
        <v>（   歳）</v>
      </c>
      <c r="F16" s="155"/>
      <c r="G16" s="154"/>
      <c r="H16" s="153"/>
      <c r="I16" s="360"/>
      <c r="J16" s="360"/>
      <c r="K16" s="360"/>
      <c r="L16" s="360"/>
      <c r="M16" s="360"/>
      <c r="N16" s="360"/>
      <c r="O16" s="360"/>
      <c r="P16" s="360"/>
      <c r="Q16" s="360"/>
      <c r="R16" s="361"/>
    </row>
    <row r="17" spans="1:18" ht="27" customHeight="1" thickBot="1">
      <c r="A17" s="350" t="str">
        <f>IFERROR(VLOOKUP(112,Sheet5!$A$1:$B$20,2,FALSE),"")</f>
        <v/>
      </c>
      <c r="B17" s="351"/>
      <c r="C17" s="352"/>
      <c r="D17" s="353"/>
      <c r="E17" s="152" t="str">
        <f t="shared" si="0"/>
        <v>（   歳）</v>
      </c>
      <c r="F17" s="151"/>
      <c r="G17" s="150"/>
      <c r="H17" s="149"/>
      <c r="I17" s="354"/>
      <c r="J17" s="354"/>
      <c r="K17" s="354"/>
      <c r="L17" s="354"/>
      <c r="M17" s="354"/>
      <c r="N17" s="354"/>
      <c r="O17" s="354"/>
      <c r="P17" s="354"/>
      <c r="Q17" s="354"/>
      <c r="R17" s="355"/>
    </row>
    <row r="18" spans="1:18" ht="13.5" customHeight="1"/>
    <row r="19" spans="1:18" ht="18.75" customHeight="1">
      <c r="A19" s="164" t="s">
        <v>181</v>
      </c>
      <c r="B19" s="118" t="s">
        <v>163</v>
      </c>
    </row>
    <row r="20" spans="1:18" ht="18.75" customHeight="1">
      <c r="A20" s="148">
        <v>2</v>
      </c>
      <c r="B20" s="118" t="s">
        <v>162</v>
      </c>
    </row>
    <row r="21" spans="1:18" ht="18.75" customHeight="1">
      <c r="A21" s="118"/>
      <c r="B21" s="118" t="s">
        <v>161</v>
      </c>
    </row>
    <row r="22" spans="1:18" ht="18.75" customHeight="1">
      <c r="A22" s="118">
        <v>3</v>
      </c>
      <c r="B22" s="118" t="s">
        <v>160</v>
      </c>
    </row>
    <row r="23" spans="1:18" ht="18.75" customHeight="1">
      <c r="A23" s="118"/>
      <c r="B23" s="118" t="s">
        <v>159</v>
      </c>
    </row>
    <row r="25" spans="1:18" ht="18.75" customHeight="1" thickBot="1">
      <c r="F25" s="147" t="s">
        <v>158</v>
      </c>
      <c r="G25" s="147"/>
      <c r="H25" s="147"/>
      <c r="I25" s="142"/>
      <c r="J25" s="142"/>
      <c r="K25" s="142"/>
      <c r="L25" s="142"/>
      <c r="M25" s="142"/>
      <c r="N25" s="146" t="s">
        <v>157</v>
      </c>
      <c r="O25" s="146"/>
      <c r="P25" s="146"/>
      <c r="Q25" s="146"/>
      <c r="R25" s="146"/>
    </row>
    <row r="26" spans="1:18" ht="3.75" customHeight="1" thickTop="1"/>
    <row r="27" spans="1:18" ht="13.5" customHeight="1" thickBot="1">
      <c r="A27" s="380" t="s">
        <v>131</v>
      </c>
      <c r="B27" s="380"/>
      <c r="C27" s="382">
        <f>利用証明書!$D$3</f>
        <v>0</v>
      </c>
      <c r="D27" s="382"/>
      <c r="E27" s="382"/>
      <c r="F27" s="382"/>
      <c r="G27" s="382"/>
      <c r="H27" s="162"/>
      <c r="I27" s="161"/>
      <c r="J27" s="384" t="s">
        <v>176</v>
      </c>
      <c r="K27" s="384"/>
      <c r="L27" s="384"/>
      <c r="M27" s="384"/>
      <c r="N27" s="384"/>
      <c r="O27" s="384"/>
      <c r="P27" s="161"/>
      <c r="Q27" s="161"/>
      <c r="R27" s="161"/>
    </row>
    <row r="28" spans="1:18" ht="13.5" customHeight="1">
      <c r="A28" s="381"/>
      <c r="B28" s="381"/>
      <c r="C28" s="383"/>
      <c r="D28" s="383"/>
      <c r="E28" s="383"/>
      <c r="F28" s="383"/>
      <c r="G28" s="383"/>
      <c r="H28" s="162"/>
      <c r="I28" s="161"/>
      <c r="J28" s="384"/>
      <c r="K28" s="384"/>
      <c r="L28" s="384"/>
      <c r="M28" s="384"/>
      <c r="N28" s="384"/>
      <c r="O28" s="384"/>
      <c r="P28" s="385" t="s">
        <v>175</v>
      </c>
      <c r="Q28" s="387">
        <f>Q2</f>
        <v>44265</v>
      </c>
      <c r="R28" s="388"/>
    </row>
    <row r="29" spans="1:18" ht="14.25" thickBot="1">
      <c r="D29" s="160"/>
      <c r="E29" s="160"/>
      <c r="F29" s="160"/>
      <c r="G29" s="160"/>
      <c r="H29" s="160"/>
      <c r="I29" s="160"/>
      <c r="J29" s="160"/>
      <c r="K29" s="160"/>
      <c r="L29" s="160"/>
      <c r="M29" s="160"/>
      <c r="N29" s="160"/>
      <c r="O29" s="160"/>
      <c r="P29" s="386"/>
      <c r="Q29" s="389"/>
      <c r="R29" s="390"/>
    </row>
    <row r="30" spans="1:18" ht="22.5" customHeight="1">
      <c r="A30" s="391" t="s">
        <v>174</v>
      </c>
      <c r="B30" s="367"/>
      <c r="C30" s="362" t="s">
        <v>173</v>
      </c>
      <c r="D30" s="393"/>
      <c r="E30" s="363"/>
      <c r="F30" s="394" t="s">
        <v>172</v>
      </c>
      <c r="G30" s="159" t="s">
        <v>171</v>
      </c>
      <c r="H30" s="394" t="s">
        <v>170</v>
      </c>
      <c r="I30" s="396" t="s">
        <v>169</v>
      </c>
      <c r="J30" s="396"/>
      <c r="K30" s="396"/>
      <c r="L30" s="397"/>
      <c r="M30" s="362" t="s">
        <v>168</v>
      </c>
      <c r="N30" s="363"/>
      <c r="O30" s="366" t="s">
        <v>167</v>
      </c>
      <c r="P30" s="367"/>
      <c r="Q30" s="367"/>
      <c r="R30" s="368"/>
    </row>
    <row r="31" spans="1:18" ht="22.5" customHeight="1" thickBot="1">
      <c r="A31" s="392"/>
      <c r="B31" s="370"/>
      <c r="C31" s="364"/>
      <c r="D31" s="372"/>
      <c r="E31" s="365"/>
      <c r="F31" s="395"/>
      <c r="G31" s="158" t="s">
        <v>166</v>
      </c>
      <c r="H31" s="395"/>
      <c r="I31" s="372" t="s">
        <v>165</v>
      </c>
      <c r="J31" s="372"/>
      <c r="K31" s="373" t="s">
        <v>164</v>
      </c>
      <c r="L31" s="374"/>
      <c r="M31" s="364"/>
      <c r="N31" s="365"/>
      <c r="O31" s="369"/>
      <c r="P31" s="370"/>
      <c r="Q31" s="370"/>
      <c r="R31" s="371"/>
    </row>
    <row r="32" spans="1:18" ht="27" customHeight="1">
      <c r="A32" s="375" t="str">
        <f>IFERROR(VLOOKUP(13,Sheet5!$A$1:$B$20,2,FALSE),"")</f>
        <v/>
      </c>
      <c r="B32" s="376"/>
      <c r="C32" s="358"/>
      <c r="D32" s="359"/>
      <c r="E32" s="156" t="str">
        <f t="shared" ref="E32:E43" si="1">IF(OR(C32=0,C32=""),"（   歳）",INT(YEARFRAC($Q$2,C32)))</f>
        <v>（   歳）</v>
      </c>
      <c r="F32" s="155"/>
      <c r="G32" s="155"/>
      <c r="H32" s="157">
        <v>0</v>
      </c>
      <c r="I32" s="377"/>
      <c r="J32" s="377"/>
      <c r="K32" s="378"/>
      <c r="L32" s="378"/>
      <c r="M32" s="377"/>
      <c r="N32" s="377"/>
      <c r="O32" s="378"/>
      <c r="P32" s="378"/>
      <c r="Q32" s="378"/>
      <c r="R32" s="379"/>
    </row>
    <row r="33" spans="1:18" ht="27" customHeight="1">
      <c r="A33" s="356" t="str">
        <f>IFERROR(VLOOKUP(14,Sheet5!$A$1:$B$20,2,FALSE),"")</f>
        <v/>
      </c>
      <c r="B33" s="357"/>
      <c r="C33" s="358"/>
      <c r="D33" s="359"/>
      <c r="E33" s="156" t="str">
        <f t="shared" si="1"/>
        <v>（   歳）</v>
      </c>
      <c r="F33" s="155"/>
      <c r="G33" s="154"/>
      <c r="H33" s="153">
        <v>0</v>
      </c>
      <c r="I33" s="360"/>
      <c r="J33" s="360"/>
      <c r="K33" s="360"/>
      <c r="L33" s="360"/>
      <c r="M33" s="360"/>
      <c r="N33" s="360"/>
      <c r="O33" s="360"/>
      <c r="P33" s="360"/>
      <c r="Q33" s="360"/>
      <c r="R33" s="361"/>
    </row>
    <row r="34" spans="1:18" ht="27" customHeight="1">
      <c r="A34" s="356" t="str">
        <f>IFERROR(VLOOKUP(15,Sheet5!$A$1:$B$20,2,FALSE),"")</f>
        <v/>
      </c>
      <c r="B34" s="357"/>
      <c r="C34" s="358"/>
      <c r="D34" s="359"/>
      <c r="E34" s="156" t="str">
        <f t="shared" si="1"/>
        <v>（   歳）</v>
      </c>
      <c r="F34" s="155"/>
      <c r="G34" s="154"/>
      <c r="H34" s="153">
        <v>0</v>
      </c>
      <c r="I34" s="360"/>
      <c r="J34" s="360"/>
      <c r="K34" s="360"/>
      <c r="L34" s="360"/>
      <c r="M34" s="360"/>
      <c r="N34" s="360"/>
      <c r="O34" s="360"/>
      <c r="P34" s="360"/>
      <c r="Q34" s="360"/>
      <c r="R34" s="361"/>
    </row>
    <row r="35" spans="1:18" ht="27" customHeight="1">
      <c r="A35" s="356" t="str">
        <f>IFERROR(VLOOKUP(16,Sheet5!$A$1:$B$20,2,FALSE),"")</f>
        <v/>
      </c>
      <c r="B35" s="357"/>
      <c r="C35" s="358"/>
      <c r="D35" s="359"/>
      <c r="E35" s="156" t="str">
        <f t="shared" si="1"/>
        <v>（   歳）</v>
      </c>
      <c r="F35" s="155"/>
      <c r="G35" s="154"/>
      <c r="H35" s="153">
        <v>0</v>
      </c>
      <c r="I35" s="360"/>
      <c r="J35" s="360"/>
      <c r="K35" s="360"/>
      <c r="L35" s="360"/>
      <c r="M35" s="360"/>
      <c r="N35" s="360"/>
      <c r="O35" s="360"/>
      <c r="P35" s="360"/>
      <c r="Q35" s="360"/>
      <c r="R35" s="361"/>
    </row>
    <row r="36" spans="1:18" ht="27" customHeight="1">
      <c r="A36" s="356" t="str">
        <f>IFERROR(VLOOKUP(17,Sheet5!$A$1:$B$20,2,FALSE),"")</f>
        <v/>
      </c>
      <c r="B36" s="357"/>
      <c r="C36" s="358"/>
      <c r="D36" s="359"/>
      <c r="E36" s="156" t="str">
        <f t="shared" si="1"/>
        <v>（   歳）</v>
      </c>
      <c r="F36" s="155"/>
      <c r="G36" s="154"/>
      <c r="H36" s="153">
        <v>0</v>
      </c>
      <c r="I36" s="360"/>
      <c r="J36" s="360"/>
      <c r="K36" s="360"/>
      <c r="L36" s="360"/>
      <c r="M36" s="360"/>
      <c r="N36" s="360"/>
      <c r="O36" s="360"/>
      <c r="P36" s="360"/>
      <c r="Q36" s="360"/>
      <c r="R36" s="361"/>
    </row>
    <row r="37" spans="1:18" ht="27" customHeight="1">
      <c r="A37" s="356" t="str">
        <f>IFERROR(VLOOKUP(18,Sheet5!$A$1:$B$20,2,FALSE),"")</f>
        <v/>
      </c>
      <c r="B37" s="357"/>
      <c r="C37" s="358"/>
      <c r="D37" s="359"/>
      <c r="E37" s="156" t="str">
        <f t="shared" si="1"/>
        <v>（   歳）</v>
      </c>
      <c r="F37" s="155"/>
      <c r="G37" s="154"/>
      <c r="H37" s="153">
        <v>0</v>
      </c>
      <c r="I37" s="360"/>
      <c r="J37" s="360"/>
      <c r="K37" s="360"/>
      <c r="L37" s="360"/>
      <c r="M37" s="360"/>
      <c r="N37" s="360"/>
      <c r="O37" s="360"/>
      <c r="P37" s="360"/>
      <c r="Q37" s="360"/>
      <c r="R37" s="361"/>
    </row>
    <row r="38" spans="1:18" ht="27" customHeight="1">
      <c r="A38" s="356" t="str">
        <f>IFERROR(VLOOKUP(19,Sheet5!$A$1:$B$20,2,FALSE),"")</f>
        <v/>
      </c>
      <c r="B38" s="357"/>
      <c r="C38" s="358"/>
      <c r="D38" s="359"/>
      <c r="E38" s="156" t="str">
        <f t="shared" si="1"/>
        <v>（   歳）</v>
      </c>
      <c r="F38" s="155"/>
      <c r="G38" s="154"/>
      <c r="H38" s="153">
        <v>0</v>
      </c>
      <c r="I38" s="360"/>
      <c r="J38" s="360"/>
      <c r="K38" s="360"/>
      <c r="L38" s="360"/>
      <c r="M38" s="360"/>
      <c r="N38" s="360"/>
      <c r="O38" s="360"/>
      <c r="P38" s="360"/>
      <c r="Q38" s="360"/>
      <c r="R38" s="361"/>
    </row>
    <row r="39" spans="1:18" ht="27" customHeight="1">
      <c r="A39" s="356" t="str">
        <f>IFERROR(VLOOKUP(20,Sheet5!$A$1:$B$20,2,FALSE),"")</f>
        <v/>
      </c>
      <c r="B39" s="357"/>
      <c r="C39" s="358"/>
      <c r="D39" s="359"/>
      <c r="E39" s="156" t="str">
        <f t="shared" si="1"/>
        <v>（   歳）</v>
      </c>
      <c r="F39" s="155"/>
      <c r="G39" s="154"/>
      <c r="H39" s="153">
        <v>0</v>
      </c>
      <c r="I39" s="360"/>
      <c r="J39" s="360"/>
      <c r="K39" s="360"/>
      <c r="L39" s="360"/>
      <c r="M39" s="360"/>
      <c r="N39" s="360"/>
      <c r="O39" s="360"/>
      <c r="P39" s="360"/>
      <c r="Q39" s="360"/>
      <c r="R39" s="361"/>
    </row>
    <row r="40" spans="1:18" ht="27" customHeight="1">
      <c r="A40" s="356"/>
      <c r="B40" s="357"/>
      <c r="C40" s="358"/>
      <c r="D40" s="359"/>
      <c r="E40" s="156" t="str">
        <f t="shared" si="1"/>
        <v>（   歳）</v>
      </c>
      <c r="F40" s="155"/>
      <c r="G40" s="154"/>
      <c r="H40" s="153">
        <v>0</v>
      </c>
      <c r="I40" s="360"/>
      <c r="J40" s="360"/>
      <c r="K40" s="360"/>
      <c r="L40" s="360"/>
      <c r="M40" s="360"/>
      <c r="N40" s="360"/>
      <c r="O40" s="360"/>
      <c r="P40" s="360"/>
      <c r="Q40" s="360"/>
      <c r="R40" s="361"/>
    </row>
    <row r="41" spans="1:18" ht="27" customHeight="1">
      <c r="A41" s="356"/>
      <c r="B41" s="357"/>
      <c r="C41" s="358"/>
      <c r="D41" s="359"/>
      <c r="E41" s="156" t="str">
        <f t="shared" si="1"/>
        <v>（   歳）</v>
      </c>
      <c r="F41" s="155"/>
      <c r="G41" s="154"/>
      <c r="H41" s="153">
        <v>0</v>
      </c>
      <c r="I41" s="360"/>
      <c r="J41" s="360"/>
      <c r="K41" s="360"/>
      <c r="L41" s="360"/>
      <c r="M41" s="360"/>
      <c r="N41" s="360"/>
      <c r="O41" s="360"/>
      <c r="P41" s="360"/>
      <c r="Q41" s="360"/>
      <c r="R41" s="361"/>
    </row>
    <row r="42" spans="1:18" ht="27" customHeight="1">
      <c r="A42" s="356"/>
      <c r="B42" s="357"/>
      <c r="C42" s="358"/>
      <c r="D42" s="359"/>
      <c r="E42" s="156" t="str">
        <f t="shared" si="1"/>
        <v>（   歳）</v>
      </c>
      <c r="F42" s="155"/>
      <c r="G42" s="154"/>
      <c r="H42" s="153"/>
      <c r="I42" s="360"/>
      <c r="J42" s="360"/>
      <c r="K42" s="360"/>
      <c r="L42" s="360"/>
      <c r="M42" s="360"/>
      <c r="N42" s="360"/>
      <c r="O42" s="360"/>
      <c r="P42" s="360"/>
      <c r="Q42" s="360"/>
      <c r="R42" s="361"/>
    </row>
    <row r="43" spans="1:18" ht="27" customHeight="1" thickBot="1">
      <c r="A43" s="350"/>
      <c r="B43" s="351"/>
      <c r="C43" s="352"/>
      <c r="D43" s="353"/>
      <c r="E43" s="152" t="str">
        <f t="shared" si="1"/>
        <v>（   歳）</v>
      </c>
      <c r="F43" s="151"/>
      <c r="G43" s="150"/>
      <c r="H43" s="149"/>
      <c r="I43" s="354"/>
      <c r="J43" s="354"/>
      <c r="K43" s="354"/>
      <c r="L43" s="354"/>
      <c r="M43" s="354"/>
      <c r="N43" s="354"/>
      <c r="O43" s="354"/>
      <c r="P43" s="354"/>
      <c r="Q43" s="354"/>
      <c r="R43" s="355"/>
    </row>
    <row r="45" spans="1:18" ht="18.75" customHeight="1">
      <c r="A45" s="164" t="s">
        <v>181</v>
      </c>
      <c r="B45" s="118" t="s">
        <v>163</v>
      </c>
    </row>
    <row r="46" spans="1:18" ht="18.75" customHeight="1">
      <c r="A46" s="148">
        <v>2</v>
      </c>
      <c r="B46" s="118" t="s">
        <v>162</v>
      </c>
    </row>
    <row r="47" spans="1:18" ht="18.75" customHeight="1">
      <c r="A47" s="118"/>
      <c r="B47" s="118" t="s">
        <v>161</v>
      </c>
    </row>
    <row r="48" spans="1:18" ht="18.75" customHeight="1">
      <c r="A48" s="118">
        <v>3</v>
      </c>
      <c r="B48" s="118" t="s">
        <v>160</v>
      </c>
    </row>
    <row r="49" spans="1:18" ht="18.75" customHeight="1">
      <c r="A49" s="118"/>
      <c r="B49" s="118" t="s">
        <v>159</v>
      </c>
    </row>
    <row r="51" spans="1:18" ht="18.75" customHeight="1" thickBot="1">
      <c r="F51" s="147" t="s">
        <v>158</v>
      </c>
      <c r="G51" s="147"/>
      <c r="H51" s="147"/>
      <c r="I51" s="142"/>
      <c r="J51" s="142"/>
      <c r="K51" s="142"/>
      <c r="L51" s="142"/>
      <c r="M51" s="142"/>
      <c r="N51" s="146" t="s">
        <v>157</v>
      </c>
      <c r="O51" s="146"/>
      <c r="P51" s="146"/>
      <c r="Q51" s="146"/>
      <c r="R51" s="146"/>
    </row>
    <row r="52" spans="1:18" ht="14.25" thickTop="1"/>
  </sheetData>
  <mergeCells count="172">
    <mergeCell ref="I8:J8"/>
    <mergeCell ref="I9:J9"/>
    <mergeCell ref="K5:L5"/>
    <mergeCell ref="A7:B7"/>
    <mergeCell ref="A6:B6"/>
    <mergeCell ref="C6:D6"/>
    <mergeCell ref="A4:B5"/>
    <mergeCell ref="C4:E5"/>
    <mergeCell ref="J1:O2"/>
    <mergeCell ref="I4:L4"/>
    <mergeCell ref="K7:L7"/>
    <mergeCell ref="M4:N5"/>
    <mergeCell ref="I7:J7"/>
    <mergeCell ref="O4:R5"/>
    <mergeCell ref="I6:J6"/>
    <mergeCell ref="K6:L6"/>
    <mergeCell ref="I5:J5"/>
    <mergeCell ref="A9:B9"/>
    <mergeCell ref="C7:D7"/>
    <mergeCell ref="C8:D8"/>
    <mergeCell ref="C9:D9"/>
    <mergeCell ref="F4:F5"/>
    <mergeCell ref="H4:H5"/>
    <mergeCell ref="A8:B8"/>
    <mergeCell ref="C17:D17"/>
    <mergeCell ref="C10:D10"/>
    <mergeCell ref="C11:D11"/>
    <mergeCell ref="C12:D12"/>
    <mergeCell ref="C13:D13"/>
    <mergeCell ref="A15:B15"/>
    <mergeCell ref="A1:B2"/>
    <mergeCell ref="C1:G2"/>
    <mergeCell ref="A16:B16"/>
    <mergeCell ref="A17:B17"/>
    <mergeCell ref="A10:B10"/>
    <mergeCell ref="A11:B11"/>
    <mergeCell ref="A12:B12"/>
    <mergeCell ref="A13:B13"/>
    <mergeCell ref="I10:J10"/>
    <mergeCell ref="I11:J11"/>
    <mergeCell ref="I12:J12"/>
    <mergeCell ref="I13:J13"/>
    <mergeCell ref="A14:B14"/>
    <mergeCell ref="C14:D14"/>
    <mergeCell ref="O16:R16"/>
    <mergeCell ref="O14:R14"/>
    <mergeCell ref="O17:R17"/>
    <mergeCell ref="M17:N17"/>
    <mergeCell ref="M16:N16"/>
    <mergeCell ref="O11:R11"/>
    <mergeCell ref="O12:R12"/>
    <mergeCell ref="O13:R13"/>
    <mergeCell ref="K17:L17"/>
    <mergeCell ref="K14:L14"/>
    <mergeCell ref="I14:J14"/>
    <mergeCell ref="I15:J15"/>
    <mergeCell ref="I16:J16"/>
    <mergeCell ref="I17:J17"/>
    <mergeCell ref="K16:L16"/>
    <mergeCell ref="K15:L15"/>
    <mergeCell ref="C15:D15"/>
    <mergeCell ref="C16:D16"/>
    <mergeCell ref="O6:R6"/>
    <mergeCell ref="O7:R7"/>
    <mergeCell ref="M14:N14"/>
    <mergeCell ref="M15:N15"/>
    <mergeCell ref="O15:R15"/>
    <mergeCell ref="M6:N6"/>
    <mergeCell ref="M7:N7"/>
    <mergeCell ref="P2:P3"/>
    <mergeCell ref="K10:L10"/>
    <mergeCell ref="K11:L11"/>
    <mergeCell ref="O8:R8"/>
    <mergeCell ref="M9:N9"/>
    <mergeCell ref="Q2:R3"/>
    <mergeCell ref="M8:N8"/>
    <mergeCell ref="K12:L12"/>
    <mergeCell ref="K13:L13"/>
    <mergeCell ref="M10:N10"/>
    <mergeCell ref="M11:N11"/>
    <mergeCell ref="M12:N12"/>
    <mergeCell ref="M13:N13"/>
    <mergeCell ref="K8:L8"/>
    <mergeCell ref="K9:L9"/>
    <mergeCell ref="O9:R9"/>
    <mergeCell ref="O10:R10"/>
    <mergeCell ref="A27:B28"/>
    <mergeCell ref="C27:G28"/>
    <mergeCell ref="J27:O28"/>
    <mergeCell ref="P28:P29"/>
    <mergeCell ref="Q28:R29"/>
    <mergeCell ref="A30:B31"/>
    <mergeCell ref="C30:E31"/>
    <mergeCell ref="F30:F31"/>
    <mergeCell ref="H30:H31"/>
    <mergeCell ref="I30:L30"/>
    <mergeCell ref="A33:B33"/>
    <mergeCell ref="C33:D33"/>
    <mergeCell ref="I33:J33"/>
    <mergeCell ref="K33:L33"/>
    <mergeCell ref="M33:N33"/>
    <mergeCell ref="O33:R33"/>
    <mergeCell ref="M30:N31"/>
    <mergeCell ref="O30:R31"/>
    <mergeCell ref="I31:J31"/>
    <mergeCell ref="K31:L31"/>
    <mergeCell ref="A32:B32"/>
    <mergeCell ref="C32:D32"/>
    <mergeCell ref="I32:J32"/>
    <mergeCell ref="K32:L32"/>
    <mergeCell ref="M32:N32"/>
    <mergeCell ref="O32:R32"/>
    <mergeCell ref="A35:B35"/>
    <mergeCell ref="C35:D35"/>
    <mergeCell ref="I35:J35"/>
    <mergeCell ref="K35:L35"/>
    <mergeCell ref="M35:N35"/>
    <mergeCell ref="O35:R35"/>
    <mergeCell ref="A34:B34"/>
    <mergeCell ref="C34:D34"/>
    <mergeCell ref="I34:J34"/>
    <mergeCell ref="K34:L34"/>
    <mergeCell ref="M34:N34"/>
    <mergeCell ref="O34:R34"/>
    <mergeCell ref="A37:B37"/>
    <mergeCell ref="C37:D37"/>
    <mergeCell ref="I37:J37"/>
    <mergeCell ref="K37:L37"/>
    <mergeCell ref="M37:N37"/>
    <mergeCell ref="O37:R37"/>
    <mergeCell ref="A36:B36"/>
    <mergeCell ref="C36:D36"/>
    <mergeCell ref="I36:J36"/>
    <mergeCell ref="K36:L36"/>
    <mergeCell ref="M36:N36"/>
    <mergeCell ref="O36:R36"/>
    <mergeCell ref="A39:B39"/>
    <mergeCell ref="C39:D39"/>
    <mergeCell ref="I39:J39"/>
    <mergeCell ref="K39:L39"/>
    <mergeCell ref="M39:N39"/>
    <mergeCell ref="O39:R39"/>
    <mergeCell ref="A38:B38"/>
    <mergeCell ref="C38:D38"/>
    <mergeCell ref="I38:J38"/>
    <mergeCell ref="K38:L38"/>
    <mergeCell ref="M38:N38"/>
    <mergeCell ref="O38:R38"/>
    <mergeCell ref="A41:B41"/>
    <mergeCell ref="C41:D41"/>
    <mergeCell ref="I41:J41"/>
    <mergeCell ref="K41:L41"/>
    <mergeCell ref="M41:N41"/>
    <mergeCell ref="O41:R41"/>
    <mergeCell ref="A40:B40"/>
    <mergeCell ref="C40:D40"/>
    <mergeCell ref="I40:J40"/>
    <mergeCell ref="K40:L40"/>
    <mergeCell ref="M40:N40"/>
    <mergeCell ref="O40:R40"/>
    <mergeCell ref="A43:B43"/>
    <mergeCell ref="C43:D43"/>
    <mergeCell ref="I43:J43"/>
    <mergeCell ref="K43:L43"/>
    <mergeCell ref="M43:N43"/>
    <mergeCell ref="O43:R43"/>
    <mergeCell ref="A42:B42"/>
    <mergeCell ref="C42:D42"/>
    <mergeCell ref="I42:J42"/>
    <mergeCell ref="K42:L42"/>
    <mergeCell ref="M42:N42"/>
    <mergeCell ref="O42:R42"/>
  </mergeCells>
  <phoneticPr fontId="3"/>
  <dataValidations count="2">
    <dataValidation type="list" allowBlank="1" showInputMessage="1" showErrorMessage="1" sqref="I6:J17 I32:J43" xr:uid="{00000000-0002-0000-0800-000000000000}">
      <formula1>"生徒手帳,保険証"</formula1>
    </dataValidation>
    <dataValidation type="list" allowBlank="1" showInputMessage="1" showErrorMessage="1" sqref="F6:F17 F32:F43" xr:uid="{00000000-0002-0000-0800-000001000000}">
      <formula1>"①,②"</formula1>
    </dataValidation>
  </dataValidations>
  <printOptions horizontalCentered="1" verticalCentered="1"/>
  <pageMargins left="0.19685039370078741" right="0.19685039370078741" top="0.59055118110236227" bottom="0.59055118110236227" header="0.51181102362204722" footer="0.51181102362204722"/>
  <pageSetup paperSize="9" scale="98"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2"/>
  <sheetViews>
    <sheetView view="pageBreakPreview" zoomScaleNormal="100" zoomScaleSheetLayoutView="100" workbookViewId="0">
      <selection sqref="A1:B2"/>
    </sheetView>
  </sheetViews>
  <sheetFormatPr defaultColWidth="9" defaultRowHeight="13.5"/>
  <cols>
    <col min="1" max="2" width="8.5" style="117" customWidth="1"/>
    <col min="3" max="4" width="7.75" style="117" customWidth="1"/>
    <col min="5" max="5" width="7.25" style="117" bestFit="1" customWidth="1"/>
    <col min="6" max="6" width="5.625" style="117" customWidth="1"/>
    <col min="7" max="7" width="9.75" style="117" customWidth="1"/>
    <col min="8" max="8" width="5.625" style="117" customWidth="1"/>
    <col min="9" max="10" width="5" style="117" customWidth="1"/>
    <col min="11" max="12" width="10" style="117" customWidth="1"/>
    <col min="13" max="14" width="7.5" style="117" customWidth="1"/>
    <col min="15" max="15" width="9" style="117"/>
    <col min="16" max="18" width="10.625" style="117" customWidth="1"/>
    <col min="19" max="16384" width="9" style="117"/>
  </cols>
  <sheetData>
    <row r="1" spans="1:18" ht="13.5" customHeight="1" thickBot="1">
      <c r="A1" s="380" t="s">
        <v>131</v>
      </c>
      <c r="B1" s="380"/>
      <c r="C1" s="382">
        <f>利用証明書!$D$3</f>
        <v>0</v>
      </c>
      <c r="D1" s="382"/>
      <c r="E1" s="382"/>
      <c r="F1" s="382"/>
      <c r="G1" s="382"/>
      <c r="H1" s="162"/>
      <c r="I1" s="161"/>
      <c r="J1" s="384" t="s">
        <v>176</v>
      </c>
      <c r="K1" s="384"/>
      <c r="L1" s="384"/>
      <c r="M1" s="384"/>
      <c r="N1" s="384"/>
      <c r="O1" s="384"/>
      <c r="P1" s="161"/>
      <c r="Q1" s="161"/>
      <c r="R1" s="161"/>
    </row>
    <row r="2" spans="1:18" ht="13.5" customHeight="1">
      <c r="A2" s="381"/>
      <c r="B2" s="381"/>
      <c r="C2" s="383"/>
      <c r="D2" s="383"/>
      <c r="E2" s="383"/>
      <c r="F2" s="383"/>
      <c r="G2" s="383"/>
      <c r="H2" s="162"/>
      <c r="I2" s="161"/>
      <c r="J2" s="384"/>
      <c r="K2" s="384"/>
      <c r="L2" s="384"/>
      <c r="M2" s="384"/>
      <c r="N2" s="384"/>
      <c r="O2" s="384"/>
      <c r="P2" s="385" t="s">
        <v>175</v>
      </c>
      <c r="Q2" s="387">
        <f>利用証明書!$D$9+1</f>
        <v>44266</v>
      </c>
      <c r="R2" s="388"/>
    </row>
    <row r="3" spans="1:18" ht="14.25" customHeight="1" thickBot="1">
      <c r="D3" s="160"/>
      <c r="E3" s="160"/>
      <c r="F3" s="160"/>
      <c r="G3" s="160"/>
      <c r="H3" s="160"/>
      <c r="I3" s="160"/>
      <c r="J3" s="160"/>
      <c r="K3" s="160"/>
      <c r="L3" s="160"/>
      <c r="M3" s="160"/>
      <c r="N3" s="160"/>
      <c r="O3" s="160"/>
      <c r="P3" s="386"/>
      <c r="Q3" s="389"/>
      <c r="R3" s="390"/>
    </row>
    <row r="4" spans="1:18" ht="22.5" customHeight="1">
      <c r="A4" s="391" t="s">
        <v>174</v>
      </c>
      <c r="B4" s="367"/>
      <c r="C4" s="362" t="s">
        <v>173</v>
      </c>
      <c r="D4" s="393"/>
      <c r="E4" s="363"/>
      <c r="F4" s="394" t="s">
        <v>172</v>
      </c>
      <c r="G4" s="159" t="s">
        <v>171</v>
      </c>
      <c r="H4" s="394" t="s">
        <v>170</v>
      </c>
      <c r="I4" s="396" t="s">
        <v>169</v>
      </c>
      <c r="J4" s="396"/>
      <c r="K4" s="396"/>
      <c r="L4" s="397"/>
      <c r="M4" s="362" t="s">
        <v>168</v>
      </c>
      <c r="N4" s="363"/>
      <c r="O4" s="366" t="s">
        <v>167</v>
      </c>
      <c r="P4" s="367"/>
      <c r="Q4" s="367"/>
      <c r="R4" s="368"/>
    </row>
    <row r="5" spans="1:18" ht="22.5" customHeight="1" thickBot="1">
      <c r="A5" s="392"/>
      <c r="B5" s="370"/>
      <c r="C5" s="364"/>
      <c r="D5" s="372"/>
      <c r="E5" s="365"/>
      <c r="F5" s="395"/>
      <c r="G5" s="158" t="s">
        <v>166</v>
      </c>
      <c r="H5" s="395"/>
      <c r="I5" s="372" t="s">
        <v>165</v>
      </c>
      <c r="J5" s="372"/>
      <c r="K5" s="373" t="s">
        <v>164</v>
      </c>
      <c r="L5" s="374"/>
      <c r="M5" s="364"/>
      <c r="N5" s="365"/>
      <c r="O5" s="369"/>
      <c r="P5" s="370"/>
      <c r="Q5" s="370"/>
      <c r="R5" s="371"/>
    </row>
    <row r="6" spans="1:18" ht="27" customHeight="1">
      <c r="A6" s="375" t="str">
        <f>IFERROR(VLOOKUP(1,Sheet5!$A$1:$B$20,2,FALSE),"")</f>
        <v/>
      </c>
      <c r="B6" s="376"/>
      <c r="C6" s="358"/>
      <c r="D6" s="359"/>
      <c r="E6" s="156" t="str">
        <f t="shared" ref="E6:E17" si="0">IF(OR(C6=0,C6=""),"（   歳）",INT(YEARFRAC($Q$2,C6)))</f>
        <v>（   歳）</v>
      </c>
      <c r="F6" s="155"/>
      <c r="G6" s="155"/>
      <c r="H6" s="157">
        <v>0</v>
      </c>
      <c r="I6" s="377"/>
      <c r="J6" s="377"/>
      <c r="K6" s="378"/>
      <c r="L6" s="378"/>
      <c r="M6" s="377"/>
      <c r="N6" s="377"/>
      <c r="O6" s="378"/>
      <c r="P6" s="378"/>
      <c r="Q6" s="378"/>
      <c r="R6" s="379"/>
    </row>
    <row r="7" spans="1:18" ht="27" customHeight="1">
      <c r="A7" s="356" t="str">
        <f>IFERROR(VLOOKUP(2,Sheet5!$A$1:$B$20,2,FALSE),"")</f>
        <v/>
      </c>
      <c r="B7" s="357"/>
      <c r="C7" s="358"/>
      <c r="D7" s="359"/>
      <c r="E7" s="156" t="str">
        <f t="shared" si="0"/>
        <v>（   歳）</v>
      </c>
      <c r="F7" s="155"/>
      <c r="G7" s="154"/>
      <c r="H7" s="153">
        <v>0</v>
      </c>
      <c r="I7" s="360"/>
      <c r="J7" s="360"/>
      <c r="K7" s="360"/>
      <c r="L7" s="360"/>
      <c r="M7" s="360"/>
      <c r="N7" s="360"/>
      <c r="O7" s="360"/>
      <c r="P7" s="360"/>
      <c r="Q7" s="360"/>
      <c r="R7" s="361"/>
    </row>
    <row r="8" spans="1:18" ht="27" customHeight="1">
      <c r="A8" s="356" t="str">
        <f>IFERROR(VLOOKUP(3,Sheet5!$A$1:$B$20,2,FALSE),"")</f>
        <v/>
      </c>
      <c r="B8" s="357"/>
      <c r="C8" s="358"/>
      <c r="D8" s="359"/>
      <c r="E8" s="156" t="str">
        <f t="shared" si="0"/>
        <v>（   歳）</v>
      </c>
      <c r="F8" s="155"/>
      <c r="G8" s="154"/>
      <c r="H8" s="153">
        <v>0</v>
      </c>
      <c r="I8" s="360"/>
      <c r="J8" s="360"/>
      <c r="K8" s="360"/>
      <c r="L8" s="360"/>
      <c r="M8" s="360"/>
      <c r="N8" s="360"/>
      <c r="O8" s="360"/>
      <c r="P8" s="360"/>
      <c r="Q8" s="360"/>
      <c r="R8" s="361"/>
    </row>
    <row r="9" spans="1:18" ht="27" customHeight="1">
      <c r="A9" s="356" t="str">
        <f>IFERROR(VLOOKUP(4,Sheet5!$A$1:$B$20,2,FALSE),"")</f>
        <v/>
      </c>
      <c r="B9" s="357"/>
      <c r="C9" s="358"/>
      <c r="D9" s="359"/>
      <c r="E9" s="156" t="str">
        <f t="shared" si="0"/>
        <v>（   歳）</v>
      </c>
      <c r="F9" s="155"/>
      <c r="G9" s="154"/>
      <c r="H9" s="153">
        <v>0</v>
      </c>
      <c r="I9" s="360"/>
      <c r="J9" s="360"/>
      <c r="K9" s="360"/>
      <c r="L9" s="360"/>
      <c r="M9" s="360"/>
      <c r="N9" s="360"/>
      <c r="O9" s="360"/>
      <c r="P9" s="360"/>
      <c r="Q9" s="360"/>
      <c r="R9" s="361"/>
    </row>
    <row r="10" spans="1:18" ht="27" customHeight="1">
      <c r="A10" s="356" t="str">
        <f>IFERROR(VLOOKUP(5,Sheet5!$A$1:$B$20,2,FALSE),"")</f>
        <v/>
      </c>
      <c r="B10" s="357"/>
      <c r="C10" s="358"/>
      <c r="D10" s="359"/>
      <c r="E10" s="156" t="str">
        <f t="shared" si="0"/>
        <v>（   歳）</v>
      </c>
      <c r="F10" s="155"/>
      <c r="G10" s="154"/>
      <c r="H10" s="153">
        <v>0</v>
      </c>
      <c r="I10" s="360"/>
      <c r="J10" s="360"/>
      <c r="K10" s="360"/>
      <c r="L10" s="360"/>
      <c r="M10" s="360"/>
      <c r="N10" s="360"/>
      <c r="O10" s="360"/>
      <c r="P10" s="360"/>
      <c r="Q10" s="360"/>
      <c r="R10" s="361"/>
    </row>
    <row r="11" spans="1:18" ht="27" customHeight="1">
      <c r="A11" s="356" t="str">
        <f>IFERROR(VLOOKUP(6,Sheet5!$A$1:$B$20,2,FALSE),"")</f>
        <v/>
      </c>
      <c r="B11" s="357"/>
      <c r="C11" s="358"/>
      <c r="D11" s="359"/>
      <c r="E11" s="156" t="str">
        <f t="shared" si="0"/>
        <v>（   歳）</v>
      </c>
      <c r="F11" s="155"/>
      <c r="G11" s="154"/>
      <c r="H11" s="153">
        <v>0</v>
      </c>
      <c r="I11" s="360"/>
      <c r="J11" s="360"/>
      <c r="K11" s="360"/>
      <c r="L11" s="360"/>
      <c r="M11" s="360"/>
      <c r="N11" s="360"/>
      <c r="O11" s="360"/>
      <c r="P11" s="360"/>
      <c r="Q11" s="360"/>
      <c r="R11" s="361"/>
    </row>
    <row r="12" spans="1:18" ht="27" customHeight="1">
      <c r="A12" s="356" t="str">
        <f>IFERROR(VLOOKUP(7,Sheet5!$A$1:$B$20,2,FALSE),"")</f>
        <v/>
      </c>
      <c r="B12" s="357"/>
      <c r="C12" s="358"/>
      <c r="D12" s="359"/>
      <c r="E12" s="156" t="str">
        <f t="shared" si="0"/>
        <v>（   歳）</v>
      </c>
      <c r="F12" s="155"/>
      <c r="G12" s="154"/>
      <c r="H12" s="153">
        <v>0</v>
      </c>
      <c r="I12" s="360"/>
      <c r="J12" s="360"/>
      <c r="K12" s="360"/>
      <c r="L12" s="360"/>
      <c r="M12" s="360"/>
      <c r="N12" s="360"/>
      <c r="O12" s="360"/>
      <c r="P12" s="360"/>
      <c r="Q12" s="360"/>
      <c r="R12" s="361"/>
    </row>
    <row r="13" spans="1:18" ht="27" customHeight="1">
      <c r="A13" s="356" t="str">
        <f>IFERROR(VLOOKUP(8,Sheet5!$A$1:$B$20,2,FALSE),"")</f>
        <v/>
      </c>
      <c r="B13" s="357"/>
      <c r="C13" s="358"/>
      <c r="D13" s="359"/>
      <c r="E13" s="156" t="str">
        <f t="shared" si="0"/>
        <v>（   歳）</v>
      </c>
      <c r="F13" s="155"/>
      <c r="G13" s="154"/>
      <c r="H13" s="153">
        <v>0</v>
      </c>
      <c r="I13" s="360"/>
      <c r="J13" s="360"/>
      <c r="K13" s="360"/>
      <c r="L13" s="360"/>
      <c r="M13" s="360"/>
      <c r="N13" s="360"/>
      <c r="O13" s="360"/>
      <c r="P13" s="360"/>
      <c r="Q13" s="360"/>
      <c r="R13" s="361"/>
    </row>
    <row r="14" spans="1:18" ht="27" customHeight="1">
      <c r="A14" s="356" t="str">
        <f>IFERROR(VLOOKUP(9,Sheet5!$A$1:$B$20,2,FALSE),"")</f>
        <v/>
      </c>
      <c r="B14" s="357"/>
      <c r="C14" s="358"/>
      <c r="D14" s="359"/>
      <c r="E14" s="156" t="str">
        <f t="shared" si="0"/>
        <v>（   歳）</v>
      </c>
      <c r="F14" s="155"/>
      <c r="G14" s="154"/>
      <c r="H14" s="153">
        <v>0</v>
      </c>
      <c r="I14" s="360"/>
      <c r="J14" s="360"/>
      <c r="K14" s="360"/>
      <c r="L14" s="360"/>
      <c r="M14" s="360"/>
      <c r="N14" s="360"/>
      <c r="O14" s="360"/>
      <c r="P14" s="360"/>
      <c r="Q14" s="360"/>
      <c r="R14" s="361"/>
    </row>
    <row r="15" spans="1:18" ht="27" customHeight="1">
      <c r="A15" s="356" t="str">
        <f>IFERROR(VLOOKUP(10,Sheet5!$A$1:$B$20,2,FALSE),"")</f>
        <v/>
      </c>
      <c r="B15" s="357"/>
      <c r="C15" s="358"/>
      <c r="D15" s="359"/>
      <c r="E15" s="156" t="str">
        <f t="shared" si="0"/>
        <v>（   歳）</v>
      </c>
      <c r="F15" s="155"/>
      <c r="G15" s="154"/>
      <c r="H15" s="153">
        <v>0</v>
      </c>
      <c r="I15" s="360"/>
      <c r="J15" s="360"/>
      <c r="K15" s="360"/>
      <c r="L15" s="360"/>
      <c r="M15" s="360"/>
      <c r="N15" s="360"/>
      <c r="O15" s="360"/>
      <c r="P15" s="360"/>
      <c r="Q15" s="360"/>
      <c r="R15" s="361"/>
    </row>
    <row r="16" spans="1:18" ht="27" customHeight="1">
      <c r="A16" s="356" t="str">
        <f>IFERROR(VLOOKUP(11,Sheet5!$A$1:$B$20,2,FALSE),"")</f>
        <v/>
      </c>
      <c r="B16" s="357"/>
      <c r="C16" s="358"/>
      <c r="D16" s="359"/>
      <c r="E16" s="156" t="str">
        <f t="shared" si="0"/>
        <v>（   歳）</v>
      </c>
      <c r="F16" s="155"/>
      <c r="G16" s="154"/>
      <c r="H16" s="153"/>
      <c r="I16" s="360"/>
      <c r="J16" s="360"/>
      <c r="K16" s="360"/>
      <c r="L16" s="360"/>
      <c r="M16" s="360"/>
      <c r="N16" s="360"/>
      <c r="O16" s="360"/>
      <c r="P16" s="360"/>
      <c r="Q16" s="360"/>
      <c r="R16" s="361"/>
    </row>
    <row r="17" spans="1:18" ht="27" customHeight="1" thickBot="1">
      <c r="A17" s="350" t="str">
        <f>IFERROR(VLOOKUP(112,Sheet5!$A$1:$B$20,2,FALSE),"")</f>
        <v/>
      </c>
      <c r="B17" s="351"/>
      <c r="C17" s="352"/>
      <c r="D17" s="353"/>
      <c r="E17" s="152" t="str">
        <f t="shared" si="0"/>
        <v>（   歳）</v>
      </c>
      <c r="F17" s="151"/>
      <c r="G17" s="150"/>
      <c r="H17" s="149"/>
      <c r="I17" s="354"/>
      <c r="J17" s="354"/>
      <c r="K17" s="354"/>
      <c r="L17" s="354"/>
      <c r="M17" s="354"/>
      <c r="N17" s="354"/>
      <c r="O17" s="354"/>
      <c r="P17" s="354"/>
      <c r="Q17" s="354"/>
      <c r="R17" s="355"/>
    </row>
    <row r="18" spans="1:18" ht="13.5" customHeight="1"/>
    <row r="19" spans="1:18" ht="18.75" customHeight="1">
      <c r="A19" s="164" t="s">
        <v>181</v>
      </c>
      <c r="B19" s="118" t="s">
        <v>163</v>
      </c>
    </row>
    <row r="20" spans="1:18" ht="18.75" customHeight="1">
      <c r="A20" s="148">
        <v>2</v>
      </c>
      <c r="B20" s="118" t="s">
        <v>162</v>
      </c>
    </row>
    <row r="21" spans="1:18" ht="18.75" customHeight="1">
      <c r="A21" s="118"/>
      <c r="B21" s="118" t="s">
        <v>161</v>
      </c>
    </row>
    <row r="22" spans="1:18" ht="18.75" customHeight="1">
      <c r="A22" s="118">
        <v>3</v>
      </c>
      <c r="B22" s="118" t="s">
        <v>160</v>
      </c>
    </row>
    <row r="23" spans="1:18" ht="18.75" customHeight="1">
      <c r="A23" s="118"/>
      <c r="B23" s="118" t="s">
        <v>159</v>
      </c>
    </row>
    <row r="25" spans="1:18" ht="18.75" customHeight="1" thickBot="1">
      <c r="F25" s="147" t="s">
        <v>158</v>
      </c>
      <c r="G25" s="147"/>
      <c r="H25" s="147"/>
      <c r="I25" s="142"/>
      <c r="J25" s="142"/>
      <c r="K25" s="142"/>
      <c r="L25" s="142"/>
      <c r="M25" s="142"/>
      <c r="N25" s="146" t="s">
        <v>157</v>
      </c>
      <c r="O25" s="146"/>
      <c r="P25" s="146"/>
      <c r="Q25" s="146"/>
      <c r="R25" s="146"/>
    </row>
    <row r="26" spans="1:18" ht="3.75" customHeight="1" thickTop="1"/>
    <row r="27" spans="1:18" ht="13.5" customHeight="1" thickBot="1">
      <c r="A27" s="380" t="s">
        <v>131</v>
      </c>
      <c r="B27" s="380"/>
      <c r="C27" s="382">
        <f>利用証明書!$D$3</f>
        <v>0</v>
      </c>
      <c r="D27" s="382"/>
      <c r="E27" s="382"/>
      <c r="F27" s="382"/>
      <c r="G27" s="382"/>
      <c r="H27" s="162"/>
      <c r="I27" s="161"/>
      <c r="J27" s="384" t="s">
        <v>176</v>
      </c>
      <c r="K27" s="384"/>
      <c r="L27" s="384"/>
      <c r="M27" s="384"/>
      <c r="N27" s="384"/>
      <c r="O27" s="384"/>
      <c r="P27" s="161"/>
      <c r="Q27" s="161"/>
      <c r="R27" s="161"/>
    </row>
    <row r="28" spans="1:18" ht="13.5" customHeight="1">
      <c r="A28" s="381"/>
      <c r="B28" s="381"/>
      <c r="C28" s="383"/>
      <c r="D28" s="383"/>
      <c r="E28" s="383"/>
      <c r="F28" s="383"/>
      <c r="G28" s="383"/>
      <c r="H28" s="162"/>
      <c r="I28" s="161"/>
      <c r="J28" s="384"/>
      <c r="K28" s="384"/>
      <c r="L28" s="384"/>
      <c r="M28" s="384"/>
      <c r="N28" s="384"/>
      <c r="O28" s="384"/>
      <c r="P28" s="385" t="s">
        <v>175</v>
      </c>
      <c r="Q28" s="387">
        <f>Q2</f>
        <v>44266</v>
      </c>
      <c r="R28" s="388"/>
    </row>
    <row r="29" spans="1:18" ht="14.25" thickBot="1">
      <c r="D29" s="160"/>
      <c r="E29" s="160"/>
      <c r="F29" s="160"/>
      <c r="G29" s="160"/>
      <c r="H29" s="160"/>
      <c r="I29" s="160"/>
      <c r="J29" s="160"/>
      <c r="K29" s="160"/>
      <c r="L29" s="160"/>
      <c r="M29" s="160"/>
      <c r="N29" s="160"/>
      <c r="O29" s="160"/>
      <c r="P29" s="386"/>
      <c r="Q29" s="389"/>
      <c r="R29" s="390"/>
    </row>
    <row r="30" spans="1:18" ht="22.5" customHeight="1">
      <c r="A30" s="391" t="s">
        <v>174</v>
      </c>
      <c r="B30" s="367"/>
      <c r="C30" s="362" t="s">
        <v>173</v>
      </c>
      <c r="D30" s="393"/>
      <c r="E30" s="363"/>
      <c r="F30" s="394" t="s">
        <v>172</v>
      </c>
      <c r="G30" s="159" t="s">
        <v>171</v>
      </c>
      <c r="H30" s="394" t="s">
        <v>170</v>
      </c>
      <c r="I30" s="396" t="s">
        <v>169</v>
      </c>
      <c r="J30" s="396"/>
      <c r="K30" s="396"/>
      <c r="L30" s="397"/>
      <c r="M30" s="362" t="s">
        <v>168</v>
      </c>
      <c r="N30" s="363"/>
      <c r="O30" s="366" t="s">
        <v>167</v>
      </c>
      <c r="P30" s="367"/>
      <c r="Q30" s="367"/>
      <c r="R30" s="368"/>
    </row>
    <row r="31" spans="1:18" ht="22.5" customHeight="1" thickBot="1">
      <c r="A31" s="392"/>
      <c r="B31" s="370"/>
      <c r="C31" s="364"/>
      <c r="D31" s="372"/>
      <c r="E31" s="365"/>
      <c r="F31" s="395"/>
      <c r="G31" s="158" t="s">
        <v>166</v>
      </c>
      <c r="H31" s="395"/>
      <c r="I31" s="372" t="s">
        <v>165</v>
      </c>
      <c r="J31" s="372"/>
      <c r="K31" s="373" t="s">
        <v>164</v>
      </c>
      <c r="L31" s="374"/>
      <c r="M31" s="364"/>
      <c r="N31" s="365"/>
      <c r="O31" s="369"/>
      <c r="P31" s="370"/>
      <c r="Q31" s="370"/>
      <c r="R31" s="371"/>
    </row>
    <row r="32" spans="1:18" ht="27" customHeight="1">
      <c r="A32" s="375" t="str">
        <f>IFERROR(VLOOKUP(13,Sheet5!$A$1:$B$20,2,FALSE),"")</f>
        <v/>
      </c>
      <c r="B32" s="376"/>
      <c r="C32" s="358"/>
      <c r="D32" s="359"/>
      <c r="E32" s="156" t="str">
        <f t="shared" ref="E32:E43" si="1">IF(OR(C32=0,C32=""),"（   歳）",INT(YEARFRAC($Q$2,C32)))</f>
        <v>（   歳）</v>
      </c>
      <c r="F32" s="155"/>
      <c r="G32" s="155"/>
      <c r="H32" s="157">
        <v>0</v>
      </c>
      <c r="I32" s="377"/>
      <c r="J32" s="377"/>
      <c r="K32" s="378"/>
      <c r="L32" s="378"/>
      <c r="M32" s="377"/>
      <c r="N32" s="377"/>
      <c r="O32" s="378"/>
      <c r="P32" s="378"/>
      <c r="Q32" s="378"/>
      <c r="R32" s="379"/>
    </row>
    <row r="33" spans="1:18" ht="27" customHeight="1">
      <c r="A33" s="356" t="str">
        <f>IFERROR(VLOOKUP(14,Sheet5!$A$1:$B$20,2,FALSE),"")</f>
        <v/>
      </c>
      <c r="B33" s="357"/>
      <c r="C33" s="358"/>
      <c r="D33" s="359"/>
      <c r="E33" s="156" t="str">
        <f t="shared" si="1"/>
        <v>（   歳）</v>
      </c>
      <c r="F33" s="155"/>
      <c r="G33" s="154"/>
      <c r="H33" s="153">
        <v>0</v>
      </c>
      <c r="I33" s="360"/>
      <c r="J33" s="360"/>
      <c r="K33" s="360"/>
      <c r="L33" s="360"/>
      <c r="M33" s="360"/>
      <c r="N33" s="360"/>
      <c r="O33" s="360"/>
      <c r="P33" s="360"/>
      <c r="Q33" s="360"/>
      <c r="R33" s="361"/>
    </row>
    <row r="34" spans="1:18" ht="27" customHeight="1">
      <c r="A34" s="356" t="str">
        <f>IFERROR(VLOOKUP(15,Sheet5!$A$1:$B$20,2,FALSE),"")</f>
        <v/>
      </c>
      <c r="B34" s="357"/>
      <c r="C34" s="358"/>
      <c r="D34" s="359"/>
      <c r="E34" s="156" t="str">
        <f t="shared" si="1"/>
        <v>（   歳）</v>
      </c>
      <c r="F34" s="155"/>
      <c r="G34" s="154"/>
      <c r="H34" s="153">
        <v>0</v>
      </c>
      <c r="I34" s="360"/>
      <c r="J34" s="360"/>
      <c r="K34" s="360"/>
      <c r="L34" s="360"/>
      <c r="M34" s="360"/>
      <c r="N34" s="360"/>
      <c r="O34" s="360"/>
      <c r="P34" s="360"/>
      <c r="Q34" s="360"/>
      <c r="R34" s="361"/>
    </row>
    <row r="35" spans="1:18" ht="27" customHeight="1">
      <c r="A35" s="356" t="str">
        <f>IFERROR(VLOOKUP(16,Sheet5!$A$1:$B$20,2,FALSE),"")</f>
        <v/>
      </c>
      <c r="B35" s="357"/>
      <c r="C35" s="358"/>
      <c r="D35" s="359"/>
      <c r="E35" s="156" t="str">
        <f t="shared" si="1"/>
        <v>（   歳）</v>
      </c>
      <c r="F35" s="155"/>
      <c r="G35" s="154"/>
      <c r="H35" s="153">
        <v>0</v>
      </c>
      <c r="I35" s="360"/>
      <c r="J35" s="360"/>
      <c r="K35" s="360"/>
      <c r="L35" s="360"/>
      <c r="M35" s="360"/>
      <c r="N35" s="360"/>
      <c r="O35" s="360"/>
      <c r="P35" s="360"/>
      <c r="Q35" s="360"/>
      <c r="R35" s="361"/>
    </row>
    <row r="36" spans="1:18" ht="27" customHeight="1">
      <c r="A36" s="356" t="str">
        <f>IFERROR(VLOOKUP(17,Sheet5!$A$1:$B$20,2,FALSE),"")</f>
        <v/>
      </c>
      <c r="B36" s="357"/>
      <c r="C36" s="358"/>
      <c r="D36" s="359"/>
      <c r="E36" s="156" t="str">
        <f t="shared" si="1"/>
        <v>（   歳）</v>
      </c>
      <c r="F36" s="155"/>
      <c r="G36" s="154"/>
      <c r="H36" s="153">
        <v>0</v>
      </c>
      <c r="I36" s="360"/>
      <c r="J36" s="360"/>
      <c r="K36" s="360"/>
      <c r="L36" s="360"/>
      <c r="M36" s="360"/>
      <c r="N36" s="360"/>
      <c r="O36" s="360"/>
      <c r="P36" s="360"/>
      <c r="Q36" s="360"/>
      <c r="R36" s="361"/>
    </row>
    <row r="37" spans="1:18" ht="27" customHeight="1">
      <c r="A37" s="356" t="str">
        <f>IFERROR(VLOOKUP(18,Sheet5!$A$1:$B$20,2,FALSE),"")</f>
        <v/>
      </c>
      <c r="B37" s="357"/>
      <c r="C37" s="358"/>
      <c r="D37" s="359"/>
      <c r="E37" s="156" t="str">
        <f t="shared" si="1"/>
        <v>（   歳）</v>
      </c>
      <c r="F37" s="155"/>
      <c r="G37" s="154"/>
      <c r="H37" s="153">
        <v>0</v>
      </c>
      <c r="I37" s="360"/>
      <c r="J37" s="360"/>
      <c r="K37" s="360"/>
      <c r="L37" s="360"/>
      <c r="M37" s="360"/>
      <c r="N37" s="360"/>
      <c r="O37" s="360"/>
      <c r="P37" s="360"/>
      <c r="Q37" s="360"/>
      <c r="R37" s="361"/>
    </row>
    <row r="38" spans="1:18" ht="27" customHeight="1">
      <c r="A38" s="356" t="str">
        <f>IFERROR(VLOOKUP(19,Sheet5!$A$1:$B$20,2,FALSE),"")</f>
        <v/>
      </c>
      <c r="B38" s="357"/>
      <c r="C38" s="358"/>
      <c r="D38" s="359"/>
      <c r="E38" s="156" t="str">
        <f t="shared" si="1"/>
        <v>（   歳）</v>
      </c>
      <c r="F38" s="155"/>
      <c r="G38" s="154"/>
      <c r="H38" s="153">
        <v>0</v>
      </c>
      <c r="I38" s="360"/>
      <c r="J38" s="360"/>
      <c r="K38" s="360"/>
      <c r="L38" s="360"/>
      <c r="M38" s="360"/>
      <c r="N38" s="360"/>
      <c r="O38" s="360"/>
      <c r="P38" s="360"/>
      <c r="Q38" s="360"/>
      <c r="R38" s="361"/>
    </row>
    <row r="39" spans="1:18" ht="27" customHeight="1">
      <c r="A39" s="356" t="str">
        <f>IFERROR(VLOOKUP(20,Sheet5!$A$1:$B$20,2,FALSE),"")</f>
        <v/>
      </c>
      <c r="B39" s="357"/>
      <c r="C39" s="358"/>
      <c r="D39" s="359"/>
      <c r="E39" s="156" t="str">
        <f t="shared" si="1"/>
        <v>（   歳）</v>
      </c>
      <c r="F39" s="155"/>
      <c r="G39" s="154"/>
      <c r="H39" s="153">
        <v>0</v>
      </c>
      <c r="I39" s="360"/>
      <c r="J39" s="360"/>
      <c r="K39" s="360"/>
      <c r="L39" s="360"/>
      <c r="M39" s="360"/>
      <c r="N39" s="360"/>
      <c r="O39" s="360"/>
      <c r="P39" s="360"/>
      <c r="Q39" s="360"/>
      <c r="R39" s="361"/>
    </row>
    <row r="40" spans="1:18" ht="27" customHeight="1">
      <c r="A40" s="356"/>
      <c r="B40" s="357"/>
      <c r="C40" s="358"/>
      <c r="D40" s="359"/>
      <c r="E40" s="156" t="str">
        <f t="shared" si="1"/>
        <v>（   歳）</v>
      </c>
      <c r="F40" s="155"/>
      <c r="G40" s="154"/>
      <c r="H40" s="153">
        <v>0</v>
      </c>
      <c r="I40" s="360"/>
      <c r="J40" s="360"/>
      <c r="K40" s="360"/>
      <c r="L40" s="360"/>
      <c r="M40" s="360"/>
      <c r="N40" s="360"/>
      <c r="O40" s="360"/>
      <c r="P40" s="360"/>
      <c r="Q40" s="360"/>
      <c r="R40" s="361"/>
    </row>
    <row r="41" spans="1:18" ht="27" customHeight="1">
      <c r="A41" s="356"/>
      <c r="B41" s="357"/>
      <c r="C41" s="358"/>
      <c r="D41" s="359"/>
      <c r="E41" s="156" t="str">
        <f t="shared" si="1"/>
        <v>（   歳）</v>
      </c>
      <c r="F41" s="155"/>
      <c r="G41" s="154"/>
      <c r="H41" s="153">
        <v>0</v>
      </c>
      <c r="I41" s="360"/>
      <c r="J41" s="360"/>
      <c r="K41" s="360"/>
      <c r="L41" s="360"/>
      <c r="M41" s="360"/>
      <c r="N41" s="360"/>
      <c r="O41" s="360"/>
      <c r="P41" s="360"/>
      <c r="Q41" s="360"/>
      <c r="R41" s="361"/>
    </row>
    <row r="42" spans="1:18" ht="27" customHeight="1">
      <c r="A42" s="356"/>
      <c r="B42" s="357"/>
      <c r="C42" s="358"/>
      <c r="D42" s="359"/>
      <c r="E42" s="156" t="str">
        <f t="shared" si="1"/>
        <v>（   歳）</v>
      </c>
      <c r="F42" s="155"/>
      <c r="G42" s="154"/>
      <c r="H42" s="153"/>
      <c r="I42" s="360"/>
      <c r="J42" s="360"/>
      <c r="K42" s="360"/>
      <c r="L42" s="360"/>
      <c r="M42" s="360"/>
      <c r="N42" s="360"/>
      <c r="O42" s="360"/>
      <c r="P42" s="360"/>
      <c r="Q42" s="360"/>
      <c r="R42" s="361"/>
    </row>
    <row r="43" spans="1:18" ht="27" customHeight="1" thickBot="1">
      <c r="A43" s="350"/>
      <c r="B43" s="351"/>
      <c r="C43" s="352"/>
      <c r="D43" s="353"/>
      <c r="E43" s="152" t="str">
        <f t="shared" si="1"/>
        <v>（   歳）</v>
      </c>
      <c r="F43" s="151"/>
      <c r="G43" s="150"/>
      <c r="H43" s="149"/>
      <c r="I43" s="354"/>
      <c r="J43" s="354"/>
      <c r="K43" s="354"/>
      <c r="L43" s="354"/>
      <c r="M43" s="354"/>
      <c r="N43" s="354"/>
      <c r="O43" s="354"/>
      <c r="P43" s="354"/>
      <c r="Q43" s="354"/>
      <c r="R43" s="355"/>
    </row>
    <row r="45" spans="1:18" ht="18.75" customHeight="1">
      <c r="A45" s="164" t="s">
        <v>181</v>
      </c>
      <c r="B45" s="118" t="s">
        <v>163</v>
      </c>
    </row>
    <row r="46" spans="1:18" ht="18.75" customHeight="1">
      <c r="A46" s="148">
        <v>2</v>
      </c>
      <c r="B46" s="118" t="s">
        <v>162</v>
      </c>
    </row>
    <row r="47" spans="1:18" ht="18.75" customHeight="1">
      <c r="A47" s="118"/>
      <c r="B47" s="118" t="s">
        <v>161</v>
      </c>
    </row>
    <row r="48" spans="1:18" ht="18.75" customHeight="1">
      <c r="A48" s="118">
        <v>3</v>
      </c>
      <c r="B48" s="118" t="s">
        <v>160</v>
      </c>
    </row>
    <row r="49" spans="1:18" ht="18.75" customHeight="1">
      <c r="A49" s="118"/>
      <c r="B49" s="118" t="s">
        <v>159</v>
      </c>
    </row>
    <row r="51" spans="1:18" ht="18.75" customHeight="1" thickBot="1">
      <c r="F51" s="147" t="s">
        <v>158</v>
      </c>
      <c r="G51" s="147"/>
      <c r="H51" s="147"/>
      <c r="I51" s="142"/>
      <c r="J51" s="142"/>
      <c r="K51" s="142"/>
      <c r="L51" s="142"/>
      <c r="M51" s="142"/>
      <c r="N51" s="146" t="s">
        <v>157</v>
      </c>
      <c r="O51" s="146"/>
      <c r="P51" s="146"/>
      <c r="Q51" s="146"/>
      <c r="R51" s="146"/>
    </row>
    <row r="52" spans="1:18" ht="14.25" thickTop="1"/>
  </sheetData>
  <mergeCells count="172">
    <mergeCell ref="A1:B2"/>
    <mergeCell ref="C1:G2"/>
    <mergeCell ref="J1:O2"/>
    <mergeCell ref="P2:P3"/>
    <mergeCell ref="Q2:R3"/>
    <mergeCell ref="A4:B5"/>
    <mergeCell ref="C4:E5"/>
    <mergeCell ref="F4:F5"/>
    <mergeCell ref="H4:H5"/>
    <mergeCell ref="I4:L4"/>
    <mergeCell ref="A7:B7"/>
    <mergeCell ref="C7:D7"/>
    <mergeCell ref="I7:J7"/>
    <mergeCell ref="K7:L7"/>
    <mergeCell ref="M7:N7"/>
    <mergeCell ref="O7:R7"/>
    <mergeCell ref="M4:N5"/>
    <mergeCell ref="O4:R5"/>
    <mergeCell ref="I5:J5"/>
    <mergeCell ref="K5:L5"/>
    <mergeCell ref="A6:B6"/>
    <mergeCell ref="C6:D6"/>
    <mergeCell ref="I6:J6"/>
    <mergeCell ref="K6:L6"/>
    <mergeCell ref="M6:N6"/>
    <mergeCell ref="O6:R6"/>
    <mergeCell ref="A9:B9"/>
    <mergeCell ref="C9:D9"/>
    <mergeCell ref="I9:J9"/>
    <mergeCell ref="K9:L9"/>
    <mergeCell ref="M9:N9"/>
    <mergeCell ref="O9:R9"/>
    <mergeCell ref="A8:B8"/>
    <mergeCell ref="C8:D8"/>
    <mergeCell ref="I8:J8"/>
    <mergeCell ref="K8:L8"/>
    <mergeCell ref="M8:N8"/>
    <mergeCell ref="O8:R8"/>
    <mergeCell ref="A11:B11"/>
    <mergeCell ref="C11:D11"/>
    <mergeCell ref="I11:J11"/>
    <mergeCell ref="K11:L11"/>
    <mergeCell ref="M11:N11"/>
    <mergeCell ref="O11:R11"/>
    <mergeCell ref="A10:B10"/>
    <mergeCell ref="C10:D10"/>
    <mergeCell ref="I10:J10"/>
    <mergeCell ref="K10:L10"/>
    <mergeCell ref="M10:N10"/>
    <mergeCell ref="O10:R10"/>
    <mergeCell ref="A13:B13"/>
    <mergeCell ref="C13:D13"/>
    <mergeCell ref="I13:J13"/>
    <mergeCell ref="K13:L13"/>
    <mergeCell ref="M13:N13"/>
    <mergeCell ref="O13:R13"/>
    <mergeCell ref="A12:B12"/>
    <mergeCell ref="C12:D12"/>
    <mergeCell ref="I12:J12"/>
    <mergeCell ref="K12:L12"/>
    <mergeCell ref="M12:N12"/>
    <mergeCell ref="O12:R12"/>
    <mergeCell ref="A15:B15"/>
    <mergeCell ref="C15:D15"/>
    <mergeCell ref="I15:J15"/>
    <mergeCell ref="K15:L15"/>
    <mergeCell ref="M15:N15"/>
    <mergeCell ref="O15:R15"/>
    <mergeCell ref="A14:B14"/>
    <mergeCell ref="C14:D14"/>
    <mergeCell ref="I14:J14"/>
    <mergeCell ref="K14:L14"/>
    <mergeCell ref="M14:N14"/>
    <mergeCell ref="O14:R14"/>
    <mergeCell ref="A17:B17"/>
    <mergeCell ref="C17:D17"/>
    <mergeCell ref="I17:J17"/>
    <mergeCell ref="K17:L17"/>
    <mergeCell ref="M17:N17"/>
    <mergeCell ref="O17:R17"/>
    <mergeCell ref="A16:B16"/>
    <mergeCell ref="C16:D16"/>
    <mergeCell ref="I16:J16"/>
    <mergeCell ref="K16:L16"/>
    <mergeCell ref="M16:N16"/>
    <mergeCell ref="O16:R16"/>
    <mergeCell ref="A27:B28"/>
    <mergeCell ref="C27:G28"/>
    <mergeCell ref="J27:O28"/>
    <mergeCell ref="P28:P29"/>
    <mergeCell ref="Q28:R29"/>
    <mergeCell ref="A30:B31"/>
    <mergeCell ref="C30:E31"/>
    <mergeCell ref="F30:F31"/>
    <mergeCell ref="H30:H31"/>
    <mergeCell ref="I30:L30"/>
    <mergeCell ref="A33:B33"/>
    <mergeCell ref="C33:D33"/>
    <mergeCell ref="I33:J33"/>
    <mergeCell ref="K33:L33"/>
    <mergeCell ref="M33:N33"/>
    <mergeCell ref="O33:R33"/>
    <mergeCell ref="M30:N31"/>
    <mergeCell ref="O30:R31"/>
    <mergeCell ref="I31:J31"/>
    <mergeCell ref="K31:L31"/>
    <mergeCell ref="A32:B32"/>
    <mergeCell ref="C32:D32"/>
    <mergeCell ref="I32:J32"/>
    <mergeCell ref="K32:L32"/>
    <mergeCell ref="M32:N32"/>
    <mergeCell ref="O32:R32"/>
    <mergeCell ref="A35:B35"/>
    <mergeCell ref="C35:D35"/>
    <mergeCell ref="I35:J35"/>
    <mergeCell ref="K35:L35"/>
    <mergeCell ref="M35:N35"/>
    <mergeCell ref="O35:R35"/>
    <mergeCell ref="A34:B34"/>
    <mergeCell ref="C34:D34"/>
    <mergeCell ref="I34:J34"/>
    <mergeCell ref="K34:L34"/>
    <mergeCell ref="M34:N34"/>
    <mergeCell ref="O34:R34"/>
    <mergeCell ref="A37:B37"/>
    <mergeCell ref="C37:D37"/>
    <mergeCell ref="I37:J37"/>
    <mergeCell ref="K37:L37"/>
    <mergeCell ref="M37:N37"/>
    <mergeCell ref="O37:R37"/>
    <mergeCell ref="A36:B36"/>
    <mergeCell ref="C36:D36"/>
    <mergeCell ref="I36:J36"/>
    <mergeCell ref="K36:L36"/>
    <mergeCell ref="M36:N36"/>
    <mergeCell ref="O36:R36"/>
    <mergeCell ref="A39:B39"/>
    <mergeCell ref="C39:D39"/>
    <mergeCell ref="I39:J39"/>
    <mergeCell ref="K39:L39"/>
    <mergeCell ref="M39:N39"/>
    <mergeCell ref="O39:R39"/>
    <mergeCell ref="A38:B38"/>
    <mergeCell ref="C38:D38"/>
    <mergeCell ref="I38:J38"/>
    <mergeCell ref="K38:L38"/>
    <mergeCell ref="M38:N38"/>
    <mergeCell ref="O38:R38"/>
    <mergeCell ref="A41:B41"/>
    <mergeCell ref="C41:D41"/>
    <mergeCell ref="I41:J41"/>
    <mergeCell ref="K41:L41"/>
    <mergeCell ref="M41:N41"/>
    <mergeCell ref="O41:R41"/>
    <mergeCell ref="A40:B40"/>
    <mergeCell ref="C40:D40"/>
    <mergeCell ref="I40:J40"/>
    <mergeCell ref="K40:L40"/>
    <mergeCell ref="M40:N40"/>
    <mergeCell ref="O40:R40"/>
    <mergeCell ref="A43:B43"/>
    <mergeCell ref="C43:D43"/>
    <mergeCell ref="I43:J43"/>
    <mergeCell ref="K43:L43"/>
    <mergeCell ref="M43:N43"/>
    <mergeCell ref="O43:R43"/>
    <mergeCell ref="A42:B42"/>
    <mergeCell ref="C42:D42"/>
    <mergeCell ref="I42:J42"/>
    <mergeCell ref="K42:L42"/>
    <mergeCell ref="M42:N42"/>
    <mergeCell ref="O42:R42"/>
  </mergeCells>
  <phoneticPr fontId="3"/>
  <dataValidations count="2">
    <dataValidation type="list" allowBlank="1" showInputMessage="1" showErrorMessage="1" sqref="F6:F17 F32:F43" xr:uid="{00000000-0002-0000-0900-000000000000}">
      <formula1>"①,②"</formula1>
    </dataValidation>
    <dataValidation type="list" allowBlank="1" showInputMessage="1" showErrorMessage="1" sqref="I6:J17 I32:J43" xr:uid="{00000000-0002-0000-0900-000001000000}">
      <formula1>"生徒手帳,保険証"</formula1>
    </dataValidation>
  </dataValidations>
  <printOptions horizontalCentered="1" verticalCentered="1"/>
  <pageMargins left="0.19685039370078741" right="0.19685039370078741" top="0.59055118110236227" bottom="0.59055118110236227" header="0.51181102362204722" footer="0.51181102362204722"/>
  <pageSetup paperSize="9" scale="98"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2"/>
  <sheetViews>
    <sheetView view="pageBreakPreview" zoomScaleNormal="100" zoomScaleSheetLayoutView="100" workbookViewId="0">
      <selection activeCell="C1" sqref="C1:G2"/>
    </sheetView>
  </sheetViews>
  <sheetFormatPr defaultColWidth="9" defaultRowHeight="13.5"/>
  <cols>
    <col min="1" max="2" width="8.5" style="117" customWidth="1"/>
    <col min="3" max="4" width="7.75" style="117" customWidth="1"/>
    <col min="5" max="5" width="7.25" style="117" bestFit="1" customWidth="1"/>
    <col min="6" max="6" width="5.625" style="117" customWidth="1"/>
    <col min="7" max="7" width="9.75" style="117" customWidth="1"/>
    <col min="8" max="8" width="5.625" style="117" customWidth="1"/>
    <col min="9" max="10" width="5" style="117" customWidth="1"/>
    <col min="11" max="12" width="10" style="117" customWidth="1"/>
    <col min="13" max="14" width="7.5" style="117" customWidth="1"/>
    <col min="15" max="15" width="9" style="117"/>
    <col min="16" max="18" width="10.625" style="117" customWidth="1"/>
    <col min="19" max="16384" width="9" style="117"/>
  </cols>
  <sheetData>
    <row r="1" spans="1:18" ht="13.5" customHeight="1" thickBot="1">
      <c r="A1" s="380" t="s">
        <v>131</v>
      </c>
      <c r="B1" s="380"/>
      <c r="C1" s="382">
        <f>利用証明書!$D$3</f>
        <v>0</v>
      </c>
      <c r="D1" s="382"/>
      <c r="E1" s="382"/>
      <c r="F1" s="382"/>
      <c r="G1" s="382"/>
      <c r="H1" s="162"/>
      <c r="I1" s="161"/>
      <c r="J1" s="384" t="s">
        <v>176</v>
      </c>
      <c r="K1" s="384"/>
      <c r="L1" s="384"/>
      <c r="M1" s="384"/>
      <c r="N1" s="384"/>
      <c r="O1" s="384"/>
      <c r="P1" s="161"/>
      <c r="Q1" s="161"/>
      <c r="R1" s="161"/>
    </row>
    <row r="2" spans="1:18" ht="13.5" customHeight="1">
      <c r="A2" s="381"/>
      <c r="B2" s="381"/>
      <c r="C2" s="383"/>
      <c r="D2" s="383"/>
      <c r="E2" s="383"/>
      <c r="F2" s="383"/>
      <c r="G2" s="383"/>
      <c r="H2" s="162"/>
      <c r="I2" s="161"/>
      <c r="J2" s="384"/>
      <c r="K2" s="384"/>
      <c r="L2" s="384"/>
      <c r="M2" s="384"/>
      <c r="N2" s="384"/>
      <c r="O2" s="384"/>
      <c r="P2" s="385" t="s">
        <v>175</v>
      </c>
      <c r="Q2" s="387">
        <f>利用証明書!$D$9+2</f>
        <v>44267</v>
      </c>
      <c r="R2" s="388"/>
    </row>
    <row r="3" spans="1:18" ht="14.25" customHeight="1" thickBot="1">
      <c r="D3" s="160"/>
      <c r="E3" s="160"/>
      <c r="F3" s="160"/>
      <c r="G3" s="160"/>
      <c r="H3" s="160"/>
      <c r="I3" s="160"/>
      <c r="J3" s="160"/>
      <c r="K3" s="160"/>
      <c r="L3" s="160"/>
      <c r="M3" s="160"/>
      <c r="N3" s="160"/>
      <c r="O3" s="160"/>
      <c r="P3" s="386"/>
      <c r="Q3" s="389"/>
      <c r="R3" s="390"/>
    </row>
    <row r="4" spans="1:18" ht="22.5" customHeight="1">
      <c r="A4" s="391" t="s">
        <v>174</v>
      </c>
      <c r="B4" s="367"/>
      <c r="C4" s="362" t="s">
        <v>173</v>
      </c>
      <c r="D4" s="393"/>
      <c r="E4" s="363"/>
      <c r="F4" s="394" t="s">
        <v>172</v>
      </c>
      <c r="G4" s="159" t="s">
        <v>171</v>
      </c>
      <c r="H4" s="394" t="s">
        <v>170</v>
      </c>
      <c r="I4" s="396" t="s">
        <v>169</v>
      </c>
      <c r="J4" s="396"/>
      <c r="K4" s="396"/>
      <c r="L4" s="397"/>
      <c r="M4" s="362" t="s">
        <v>168</v>
      </c>
      <c r="N4" s="363"/>
      <c r="O4" s="366" t="s">
        <v>167</v>
      </c>
      <c r="P4" s="367"/>
      <c r="Q4" s="367"/>
      <c r="R4" s="368"/>
    </row>
    <row r="5" spans="1:18" ht="22.5" customHeight="1" thickBot="1">
      <c r="A5" s="392"/>
      <c r="B5" s="370"/>
      <c r="C5" s="364"/>
      <c r="D5" s="372"/>
      <c r="E5" s="365"/>
      <c r="F5" s="395"/>
      <c r="G5" s="158" t="s">
        <v>166</v>
      </c>
      <c r="H5" s="395"/>
      <c r="I5" s="372" t="s">
        <v>165</v>
      </c>
      <c r="J5" s="372"/>
      <c r="K5" s="373" t="s">
        <v>164</v>
      </c>
      <c r="L5" s="374"/>
      <c r="M5" s="364"/>
      <c r="N5" s="365"/>
      <c r="O5" s="369"/>
      <c r="P5" s="370"/>
      <c r="Q5" s="370"/>
      <c r="R5" s="371"/>
    </row>
    <row r="6" spans="1:18" ht="27" customHeight="1">
      <c r="A6" s="375" t="str">
        <f>IFERROR(VLOOKUP(1,Sheet5!$A$1:$B$20,2,FALSE),"")</f>
        <v/>
      </c>
      <c r="B6" s="376"/>
      <c r="C6" s="358"/>
      <c r="D6" s="359"/>
      <c r="E6" s="156" t="str">
        <f t="shared" ref="E6:E17" si="0">IF(OR(C6=0,C6=""),"（   歳）",INT(YEARFRAC($Q$2,C6)))</f>
        <v>（   歳）</v>
      </c>
      <c r="F6" s="155"/>
      <c r="G6" s="155"/>
      <c r="H6" s="157">
        <v>0</v>
      </c>
      <c r="I6" s="377"/>
      <c r="J6" s="377"/>
      <c r="K6" s="378"/>
      <c r="L6" s="378"/>
      <c r="M6" s="377"/>
      <c r="N6" s="377"/>
      <c r="O6" s="378"/>
      <c r="P6" s="378"/>
      <c r="Q6" s="378"/>
      <c r="R6" s="379"/>
    </row>
    <row r="7" spans="1:18" ht="27" customHeight="1">
      <c r="A7" s="356" t="str">
        <f>IFERROR(VLOOKUP(2,Sheet5!$A$1:$B$20,2,FALSE),"")</f>
        <v/>
      </c>
      <c r="B7" s="357"/>
      <c r="C7" s="358"/>
      <c r="D7" s="359"/>
      <c r="E7" s="156" t="str">
        <f t="shared" si="0"/>
        <v>（   歳）</v>
      </c>
      <c r="F7" s="155"/>
      <c r="G7" s="154"/>
      <c r="H7" s="153">
        <v>0</v>
      </c>
      <c r="I7" s="360"/>
      <c r="J7" s="360"/>
      <c r="K7" s="360"/>
      <c r="L7" s="360"/>
      <c r="M7" s="360"/>
      <c r="N7" s="360"/>
      <c r="O7" s="360"/>
      <c r="P7" s="360"/>
      <c r="Q7" s="360"/>
      <c r="R7" s="361"/>
    </row>
    <row r="8" spans="1:18" ht="27" customHeight="1">
      <c r="A8" s="356" t="str">
        <f>IFERROR(VLOOKUP(3,Sheet5!$A$1:$B$20,2,FALSE),"")</f>
        <v/>
      </c>
      <c r="B8" s="357"/>
      <c r="C8" s="358"/>
      <c r="D8" s="359"/>
      <c r="E8" s="156" t="str">
        <f t="shared" si="0"/>
        <v>（   歳）</v>
      </c>
      <c r="F8" s="155"/>
      <c r="G8" s="154"/>
      <c r="H8" s="153">
        <v>0</v>
      </c>
      <c r="I8" s="360"/>
      <c r="J8" s="360"/>
      <c r="K8" s="360"/>
      <c r="L8" s="360"/>
      <c r="M8" s="360"/>
      <c r="N8" s="360"/>
      <c r="O8" s="360"/>
      <c r="P8" s="360"/>
      <c r="Q8" s="360"/>
      <c r="R8" s="361"/>
    </row>
    <row r="9" spans="1:18" ht="27" customHeight="1">
      <c r="A9" s="356" t="str">
        <f>IFERROR(VLOOKUP(4,Sheet5!$A$1:$B$20,2,FALSE),"")</f>
        <v/>
      </c>
      <c r="B9" s="357"/>
      <c r="C9" s="358"/>
      <c r="D9" s="359"/>
      <c r="E9" s="156" t="str">
        <f t="shared" si="0"/>
        <v>（   歳）</v>
      </c>
      <c r="F9" s="155"/>
      <c r="G9" s="154"/>
      <c r="H9" s="153">
        <v>0</v>
      </c>
      <c r="I9" s="360"/>
      <c r="J9" s="360"/>
      <c r="K9" s="360"/>
      <c r="L9" s="360"/>
      <c r="M9" s="360"/>
      <c r="N9" s="360"/>
      <c r="O9" s="360"/>
      <c r="P9" s="360"/>
      <c r="Q9" s="360"/>
      <c r="R9" s="361"/>
    </row>
    <row r="10" spans="1:18" ht="27" customHeight="1">
      <c r="A10" s="356" t="str">
        <f>IFERROR(VLOOKUP(5,Sheet5!$A$1:$B$20,2,FALSE),"")</f>
        <v/>
      </c>
      <c r="B10" s="357"/>
      <c r="C10" s="358"/>
      <c r="D10" s="359"/>
      <c r="E10" s="156" t="str">
        <f t="shared" si="0"/>
        <v>（   歳）</v>
      </c>
      <c r="F10" s="155"/>
      <c r="G10" s="154"/>
      <c r="H10" s="153">
        <v>0</v>
      </c>
      <c r="I10" s="360"/>
      <c r="J10" s="360"/>
      <c r="K10" s="360"/>
      <c r="L10" s="360"/>
      <c r="M10" s="360"/>
      <c r="N10" s="360"/>
      <c r="O10" s="360"/>
      <c r="P10" s="360"/>
      <c r="Q10" s="360"/>
      <c r="R10" s="361"/>
    </row>
    <row r="11" spans="1:18" ht="27" customHeight="1">
      <c r="A11" s="356" t="str">
        <f>IFERROR(VLOOKUP(6,Sheet5!$A$1:$B$20,2,FALSE),"")</f>
        <v/>
      </c>
      <c r="B11" s="357"/>
      <c r="C11" s="358"/>
      <c r="D11" s="359"/>
      <c r="E11" s="156" t="str">
        <f t="shared" si="0"/>
        <v>（   歳）</v>
      </c>
      <c r="F11" s="155"/>
      <c r="G11" s="154"/>
      <c r="H11" s="153">
        <v>0</v>
      </c>
      <c r="I11" s="360"/>
      <c r="J11" s="360"/>
      <c r="K11" s="360"/>
      <c r="L11" s="360"/>
      <c r="M11" s="360"/>
      <c r="N11" s="360"/>
      <c r="O11" s="360"/>
      <c r="P11" s="360"/>
      <c r="Q11" s="360"/>
      <c r="R11" s="361"/>
    </row>
    <row r="12" spans="1:18" ht="27" customHeight="1">
      <c r="A12" s="356" t="str">
        <f>IFERROR(VLOOKUP(7,Sheet5!$A$1:$B$20,2,FALSE),"")</f>
        <v/>
      </c>
      <c r="B12" s="357"/>
      <c r="C12" s="358"/>
      <c r="D12" s="359"/>
      <c r="E12" s="156" t="str">
        <f t="shared" si="0"/>
        <v>（   歳）</v>
      </c>
      <c r="F12" s="155"/>
      <c r="G12" s="154"/>
      <c r="H12" s="153">
        <v>0</v>
      </c>
      <c r="I12" s="360"/>
      <c r="J12" s="360"/>
      <c r="K12" s="360"/>
      <c r="L12" s="360"/>
      <c r="M12" s="360"/>
      <c r="N12" s="360"/>
      <c r="O12" s="360"/>
      <c r="P12" s="360"/>
      <c r="Q12" s="360"/>
      <c r="R12" s="361"/>
    </row>
    <row r="13" spans="1:18" ht="27" customHeight="1">
      <c r="A13" s="356" t="str">
        <f>IFERROR(VLOOKUP(8,Sheet5!$A$1:$B$20,2,FALSE),"")</f>
        <v/>
      </c>
      <c r="B13" s="357"/>
      <c r="C13" s="358"/>
      <c r="D13" s="359"/>
      <c r="E13" s="156" t="str">
        <f t="shared" si="0"/>
        <v>（   歳）</v>
      </c>
      <c r="F13" s="155"/>
      <c r="G13" s="154"/>
      <c r="H13" s="153">
        <v>0</v>
      </c>
      <c r="I13" s="360"/>
      <c r="J13" s="360"/>
      <c r="K13" s="360"/>
      <c r="L13" s="360"/>
      <c r="M13" s="360"/>
      <c r="N13" s="360"/>
      <c r="O13" s="360"/>
      <c r="P13" s="360"/>
      <c r="Q13" s="360"/>
      <c r="R13" s="361"/>
    </row>
    <row r="14" spans="1:18" ht="27" customHeight="1">
      <c r="A14" s="356" t="str">
        <f>IFERROR(VLOOKUP(9,Sheet5!$A$1:$B$20,2,FALSE),"")</f>
        <v/>
      </c>
      <c r="B14" s="357"/>
      <c r="C14" s="358"/>
      <c r="D14" s="359"/>
      <c r="E14" s="156" t="str">
        <f t="shared" si="0"/>
        <v>（   歳）</v>
      </c>
      <c r="F14" s="155"/>
      <c r="G14" s="154"/>
      <c r="H14" s="153">
        <v>0</v>
      </c>
      <c r="I14" s="360"/>
      <c r="J14" s="360"/>
      <c r="K14" s="360"/>
      <c r="L14" s="360"/>
      <c r="M14" s="360"/>
      <c r="N14" s="360"/>
      <c r="O14" s="360"/>
      <c r="P14" s="360"/>
      <c r="Q14" s="360"/>
      <c r="R14" s="361"/>
    </row>
    <row r="15" spans="1:18" ht="27" customHeight="1">
      <c r="A15" s="356" t="str">
        <f>IFERROR(VLOOKUP(10,Sheet5!$A$1:$B$20,2,FALSE),"")</f>
        <v/>
      </c>
      <c r="B15" s="357"/>
      <c r="C15" s="358"/>
      <c r="D15" s="359"/>
      <c r="E15" s="156" t="str">
        <f t="shared" si="0"/>
        <v>（   歳）</v>
      </c>
      <c r="F15" s="155"/>
      <c r="G15" s="154"/>
      <c r="H15" s="153">
        <v>0</v>
      </c>
      <c r="I15" s="360"/>
      <c r="J15" s="360"/>
      <c r="K15" s="360"/>
      <c r="L15" s="360"/>
      <c r="M15" s="360"/>
      <c r="N15" s="360"/>
      <c r="O15" s="360"/>
      <c r="P15" s="360"/>
      <c r="Q15" s="360"/>
      <c r="R15" s="361"/>
    </row>
    <row r="16" spans="1:18" ht="27" customHeight="1">
      <c r="A16" s="356" t="str">
        <f>IFERROR(VLOOKUP(11,Sheet5!$A$1:$B$20,2,FALSE),"")</f>
        <v/>
      </c>
      <c r="B16" s="357"/>
      <c r="C16" s="358"/>
      <c r="D16" s="359"/>
      <c r="E16" s="156" t="str">
        <f t="shared" si="0"/>
        <v>（   歳）</v>
      </c>
      <c r="F16" s="155"/>
      <c r="G16" s="154"/>
      <c r="H16" s="153"/>
      <c r="I16" s="360"/>
      <c r="J16" s="360"/>
      <c r="K16" s="360"/>
      <c r="L16" s="360"/>
      <c r="M16" s="360"/>
      <c r="N16" s="360"/>
      <c r="O16" s="360"/>
      <c r="P16" s="360"/>
      <c r="Q16" s="360"/>
      <c r="R16" s="361"/>
    </row>
    <row r="17" spans="1:18" ht="27" customHeight="1" thickBot="1">
      <c r="A17" s="350" t="str">
        <f>IFERROR(VLOOKUP(112,Sheet5!$A$1:$B$20,2,FALSE),"")</f>
        <v/>
      </c>
      <c r="B17" s="351"/>
      <c r="C17" s="352"/>
      <c r="D17" s="353"/>
      <c r="E17" s="152" t="str">
        <f t="shared" si="0"/>
        <v>（   歳）</v>
      </c>
      <c r="F17" s="151"/>
      <c r="G17" s="150"/>
      <c r="H17" s="149"/>
      <c r="I17" s="354"/>
      <c r="J17" s="354"/>
      <c r="K17" s="354"/>
      <c r="L17" s="354"/>
      <c r="M17" s="354"/>
      <c r="N17" s="354"/>
      <c r="O17" s="354"/>
      <c r="P17" s="354"/>
      <c r="Q17" s="354"/>
      <c r="R17" s="355"/>
    </row>
    <row r="18" spans="1:18" ht="13.5" customHeight="1"/>
    <row r="19" spans="1:18" ht="18.75" customHeight="1">
      <c r="A19" s="164" t="s">
        <v>181</v>
      </c>
      <c r="B19" s="118" t="s">
        <v>163</v>
      </c>
    </row>
    <row r="20" spans="1:18" ht="18.75" customHeight="1">
      <c r="A20" s="148">
        <v>2</v>
      </c>
      <c r="B20" s="118" t="s">
        <v>162</v>
      </c>
    </row>
    <row r="21" spans="1:18" ht="18.75" customHeight="1">
      <c r="A21" s="118"/>
      <c r="B21" s="118" t="s">
        <v>161</v>
      </c>
    </row>
    <row r="22" spans="1:18" ht="18.75" customHeight="1">
      <c r="A22" s="118">
        <v>3</v>
      </c>
      <c r="B22" s="118" t="s">
        <v>160</v>
      </c>
    </row>
    <row r="23" spans="1:18" ht="18.75" customHeight="1">
      <c r="A23" s="118"/>
      <c r="B23" s="118" t="s">
        <v>159</v>
      </c>
    </row>
    <row r="25" spans="1:18" ht="18.75" customHeight="1" thickBot="1">
      <c r="F25" s="147" t="s">
        <v>158</v>
      </c>
      <c r="G25" s="147"/>
      <c r="H25" s="147"/>
      <c r="I25" s="142"/>
      <c r="J25" s="142"/>
      <c r="K25" s="142"/>
      <c r="L25" s="142"/>
      <c r="M25" s="142"/>
      <c r="N25" s="146" t="s">
        <v>157</v>
      </c>
      <c r="O25" s="146"/>
      <c r="P25" s="146"/>
      <c r="Q25" s="146"/>
      <c r="R25" s="146"/>
    </row>
    <row r="26" spans="1:18" ht="3.75" customHeight="1" thickTop="1"/>
    <row r="27" spans="1:18" ht="13.5" customHeight="1" thickBot="1">
      <c r="A27" s="380" t="s">
        <v>131</v>
      </c>
      <c r="B27" s="380"/>
      <c r="C27" s="382">
        <f>利用証明書!$D$3</f>
        <v>0</v>
      </c>
      <c r="D27" s="382"/>
      <c r="E27" s="382"/>
      <c r="F27" s="382"/>
      <c r="G27" s="382"/>
      <c r="H27" s="162"/>
      <c r="I27" s="161"/>
      <c r="J27" s="384" t="s">
        <v>176</v>
      </c>
      <c r="K27" s="384"/>
      <c r="L27" s="384"/>
      <c r="M27" s="384"/>
      <c r="N27" s="384"/>
      <c r="O27" s="384"/>
      <c r="P27" s="161"/>
      <c r="Q27" s="161"/>
      <c r="R27" s="161"/>
    </row>
    <row r="28" spans="1:18" ht="13.5" customHeight="1">
      <c r="A28" s="381"/>
      <c r="B28" s="381"/>
      <c r="C28" s="383"/>
      <c r="D28" s="383"/>
      <c r="E28" s="383"/>
      <c r="F28" s="383"/>
      <c r="G28" s="383"/>
      <c r="H28" s="162"/>
      <c r="I28" s="161"/>
      <c r="J28" s="384"/>
      <c r="K28" s="384"/>
      <c r="L28" s="384"/>
      <c r="M28" s="384"/>
      <c r="N28" s="384"/>
      <c r="O28" s="384"/>
      <c r="P28" s="385" t="s">
        <v>175</v>
      </c>
      <c r="Q28" s="387">
        <f>Q2</f>
        <v>44267</v>
      </c>
      <c r="R28" s="388"/>
    </row>
    <row r="29" spans="1:18" ht="14.25" thickBot="1">
      <c r="D29" s="160"/>
      <c r="E29" s="160"/>
      <c r="F29" s="160"/>
      <c r="G29" s="160"/>
      <c r="H29" s="160"/>
      <c r="I29" s="160"/>
      <c r="J29" s="160"/>
      <c r="K29" s="160"/>
      <c r="L29" s="160"/>
      <c r="M29" s="160"/>
      <c r="N29" s="160"/>
      <c r="O29" s="160"/>
      <c r="P29" s="386"/>
      <c r="Q29" s="389"/>
      <c r="R29" s="390"/>
    </row>
    <row r="30" spans="1:18" ht="22.5" customHeight="1">
      <c r="A30" s="391" t="s">
        <v>174</v>
      </c>
      <c r="B30" s="367"/>
      <c r="C30" s="362" t="s">
        <v>173</v>
      </c>
      <c r="D30" s="393"/>
      <c r="E30" s="363"/>
      <c r="F30" s="394" t="s">
        <v>172</v>
      </c>
      <c r="G30" s="159" t="s">
        <v>171</v>
      </c>
      <c r="H30" s="394" t="s">
        <v>170</v>
      </c>
      <c r="I30" s="396" t="s">
        <v>169</v>
      </c>
      <c r="J30" s="396"/>
      <c r="K30" s="396"/>
      <c r="L30" s="397"/>
      <c r="M30" s="362" t="s">
        <v>168</v>
      </c>
      <c r="N30" s="363"/>
      <c r="O30" s="366" t="s">
        <v>167</v>
      </c>
      <c r="P30" s="367"/>
      <c r="Q30" s="367"/>
      <c r="R30" s="368"/>
    </row>
    <row r="31" spans="1:18" ht="22.5" customHeight="1" thickBot="1">
      <c r="A31" s="392"/>
      <c r="B31" s="370"/>
      <c r="C31" s="364"/>
      <c r="D31" s="372"/>
      <c r="E31" s="365"/>
      <c r="F31" s="395"/>
      <c r="G31" s="158" t="s">
        <v>166</v>
      </c>
      <c r="H31" s="395"/>
      <c r="I31" s="372" t="s">
        <v>165</v>
      </c>
      <c r="J31" s="372"/>
      <c r="K31" s="373" t="s">
        <v>164</v>
      </c>
      <c r="L31" s="374"/>
      <c r="M31" s="364"/>
      <c r="N31" s="365"/>
      <c r="O31" s="369"/>
      <c r="P31" s="370"/>
      <c r="Q31" s="370"/>
      <c r="R31" s="371"/>
    </row>
    <row r="32" spans="1:18" ht="27" customHeight="1">
      <c r="A32" s="375" t="str">
        <f>IFERROR(VLOOKUP(13,Sheet5!$A$1:$B$20,2,FALSE),"")</f>
        <v/>
      </c>
      <c r="B32" s="376"/>
      <c r="C32" s="358"/>
      <c r="D32" s="359"/>
      <c r="E32" s="156" t="str">
        <f t="shared" ref="E32:E43" si="1">IF(OR(C32=0,C32=""),"（   歳）",INT(YEARFRAC($Q$2,C32)))</f>
        <v>（   歳）</v>
      </c>
      <c r="F32" s="155"/>
      <c r="G32" s="155"/>
      <c r="H32" s="157">
        <v>0</v>
      </c>
      <c r="I32" s="377"/>
      <c r="J32" s="377"/>
      <c r="K32" s="378"/>
      <c r="L32" s="378"/>
      <c r="M32" s="377"/>
      <c r="N32" s="377"/>
      <c r="O32" s="378"/>
      <c r="P32" s="378"/>
      <c r="Q32" s="378"/>
      <c r="R32" s="379"/>
    </row>
    <row r="33" spans="1:18" ht="27" customHeight="1">
      <c r="A33" s="356" t="str">
        <f>IFERROR(VLOOKUP(14,Sheet5!$A$1:$B$20,2,FALSE),"")</f>
        <v/>
      </c>
      <c r="B33" s="357"/>
      <c r="C33" s="358"/>
      <c r="D33" s="359"/>
      <c r="E33" s="156" t="str">
        <f t="shared" si="1"/>
        <v>（   歳）</v>
      </c>
      <c r="F33" s="155"/>
      <c r="G33" s="154"/>
      <c r="H33" s="153">
        <v>0</v>
      </c>
      <c r="I33" s="360"/>
      <c r="J33" s="360"/>
      <c r="K33" s="360"/>
      <c r="L33" s="360"/>
      <c r="M33" s="360"/>
      <c r="N33" s="360"/>
      <c r="O33" s="360"/>
      <c r="P33" s="360"/>
      <c r="Q33" s="360"/>
      <c r="R33" s="361"/>
    </row>
    <row r="34" spans="1:18" ht="27" customHeight="1">
      <c r="A34" s="356" t="str">
        <f>IFERROR(VLOOKUP(15,Sheet5!$A$1:$B$20,2,FALSE),"")</f>
        <v/>
      </c>
      <c r="B34" s="357"/>
      <c r="C34" s="358"/>
      <c r="D34" s="359"/>
      <c r="E34" s="156" t="str">
        <f t="shared" si="1"/>
        <v>（   歳）</v>
      </c>
      <c r="F34" s="155"/>
      <c r="G34" s="154"/>
      <c r="H34" s="153">
        <v>0</v>
      </c>
      <c r="I34" s="360"/>
      <c r="J34" s="360"/>
      <c r="K34" s="360"/>
      <c r="L34" s="360"/>
      <c r="M34" s="360"/>
      <c r="N34" s="360"/>
      <c r="O34" s="360"/>
      <c r="P34" s="360"/>
      <c r="Q34" s="360"/>
      <c r="R34" s="361"/>
    </row>
    <row r="35" spans="1:18" ht="27" customHeight="1">
      <c r="A35" s="356" t="str">
        <f>IFERROR(VLOOKUP(16,Sheet5!$A$1:$B$20,2,FALSE),"")</f>
        <v/>
      </c>
      <c r="B35" s="357"/>
      <c r="C35" s="358"/>
      <c r="D35" s="359"/>
      <c r="E35" s="156" t="str">
        <f t="shared" si="1"/>
        <v>（   歳）</v>
      </c>
      <c r="F35" s="155"/>
      <c r="G35" s="154"/>
      <c r="H35" s="153">
        <v>0</v>
      </c>
      <c r="I35" s="360"/>
      <c r="J35" s="360"/>
      <c r="K35" s="360"/>
      <c r="L35" s="360"/>
      <c r="M35" s="360"/>
      <c r="N35" s="360"/>
      <c r="O35" s="360"/>
      <c r="P35" s="360"/>
      <c r="Q35" s="360"/>
      <c r="R35" s="361"/>
    </row>
    <row r="36" spans="1:18" ht="27" customHeight="1">
      <c r="A36" s="356" t="str">
        <f>IFERROR(VLOOKUP(17,Sheet5!$A$1:$B$20,2,FALSE),"")</f>
        <v/>
      </c>
      <c r="B36" s="357"/>
      <c r="C36" s="358"/>
      <c r="D36" s="359"/>
      <c r="E36" s="156" t="str">
        <f t="shared" si="1"/>
        <v>（   歳）</v>
      </c>
      <c r="F36" s="155"/>
      <c r="G36" s="154"/>
      <c r="H36" s="153">
        <v>0</v>
      </c>
      <c r="I36" s="360"/>
      <c r="J36" s="360"/>
      <c r="K36" s="360"/>
      <c r="L36" s="360"/>
      <c r="M36" s="360"/>
      <c r="N36" s="360"/>
      <c r="O36" s="360"/>
      <c r="P36" s="360"/>
      <c r="Q36" s="360"/>
      <c r="R36" s="361"/>
    </row>
    <row r="37" spans="1:18" ht="27" customHeight="1">
      <c r="A37" s="356" t="str">
        <f>IFERROR(VLOOKUP(18,Sheet5!$A$1:$B$20,2,FALSE),"")</f>
        <v/>
      </c>
      <c r="B37" s="357"/>
      <c r="C37" s="358"/>
      <c r="D37" s="359"/>
      <c r="E37" s="156" t="str">
        <f t="shared" si="1"/>
        <v>（   歳）</v>
      </c>
      <c r="F37" s="155"/>
      <c r="G37" s="154"/>
      <c r="H37" s="153">
        <v>0</v>
      </c>
      <c r="I37" s="360"/>
      <c r="J37" s="360"/>
      <c r="K37" s="360"/>
      <c r="L37" s="360"/>
      <c r="M37" s="360"/>
      <c r="N37" s="360"/>
      <c r="O37" s="360"/>
      <c r="P37" s="360"/>
      <c r="Q37" s="360"/>
      <c r="R37" s="361"/>
    </row>
    <row r="38" spans="1:18" ht="27" customHeight="1">
      <c r="A38" s="356" t="str">
        <f>IFERROR(VLOOKUP(19,Sheet5!$A$1:$B$20,2,FALSE),"")</f>
        <v/>
      </c>
      <c r="B38" s="357"/>
      <c r="C38" s="358"/>
      <c r="D38" s="359"/>
      <c r="E38" s="156" t="str">
        <f t="shared" si="1"/>
        <v>（   歳）</v>
      </c>
      <c r="F38" s="155"/>
      <c r="G38" s="154"/>
      <c r="H38" s="153">
        <v>0</v>
      </c>
      <c r="I38" s="360"/>
      <c r="J38" s="360"/>
      <c r="K38" s="360"/>
      <c r="L38" s="360"/>
      <c r="M38" s="360"/>
      <c r="N38" s="360"/>
      <c r="O38" s="360"/>
      <c r="P38" s="360"/>
      <c r="Q38" s="360"/>
      <c r="R38" s="361"/>
    </row>
    <row r="39" spans="1:18" ht="27" customHeight="1">
      <c r="A39" s="356" t="str">
        <f>IFERROR(VLOOKUP(20,Sheet5!$A$1:$B$20,2,FALSE),"")</f>
        <v/>
      </c>
      <c r="B39" s="357"/>
      <c r="C39" s="358"/>
      <c r="D39" s="359"/>
      <c r="E39" s="156" t="str">
        <f t="shared" si="1"/>
        <v>（   歳）</v>
      </c>
      <c r="F39" s="155"/>
      <c r="G39" s="154"/>
      <c r="H39" s="153">
        <v>0</v>
      </c>
      <c r="I39" s="360"/>
      <c r="J39" s="360"/>
      <c r="K39" s="360"/>
      <c r="L39" s="360"/>
      <c r="M39" s="360"/>
      <c r="N39" s="360"/>
      <c r="O39" s="360"/>
      <c r="P39" s="360"/>
      <c r="Q39" s="360"/>
      <c r="R39" s="361"/>
    </row>
    <row r="40" spans="1:18" ht="27" customHeight="1">
      <c r="A40" s="356"/>
      <c r="B40" s="357"/>
      <c r="C40" s="358"/>
      <c r="D40" s="359"/>
      <c r="E40" s="156" t="str">
        <f t="shared" si="1"/>
        <v>（   歳）</v>
      </c>
      <c r="F40" s="155"/>
      <c r="G40" s="154"/>
      <c r="H40" s="153">
        <v>0</v>
      </c>
      <c r="I40" s="360"/>
      <c r="J40" s="360"/>
      <c r="K40" s="360"/>
      <c r="L40" s="360"/>
      <c r="M40" s="360"/>
      <c r="N40" s="360"/>
      <c r="O40" s="360"/>
      <c r="P40" s="360"/>
      <c r="Q40" s="360"/>
      <c r="R40" s="361"/>
    </row>
    <row r="41" spans="1:18" ht="27" customHeight="1">
      <c r="A41" s="356"/>
      <c r="B41" s="357"/>
      <c r="C41" s="358"/>
      <c r="D41" s="359"/>
      <c r="E41" s="156" t="str">
        <f t="shared" si="1"/>
        <v>（   歳）</v>
      </c>
      <c r="F41" s="155"/>
      <c r="G41" s="154"/>
      <c r="H41" s="153">
        <v>0</v>
      </c>
      <c r="I41" s="360"/>
      <c r="J41" s="360"/>
      <c r="K41" s="360"/>
      <c r="L41" s="360"/>
      <c r="M41" s="360"/>
      <c r="N41" s="360"/>
      <c r="O41" s="360"/>
      <c r="P41" s="360"/>
      <c r="Q41" s="360"/>
      <c r="R41" s="361"/>
    </row>
    <row r="42" spans="1:18" ht="27" customHeight="1">
      <c r="A42" s="356"/>
      <c r="B42" s="357"/>
      <c r="C42" s="358"/>
      <c r="D42" s="359"/>
      <c r="E42" s="156" t="str">
        <f t="shared" si="1"/>
        <v>（   歳）</v>
      </c>
      <c r="F42" s="155"/>
      <c r="G42" s="154"/>
      <c r="H42" s="153"/>
      <c r="I42" s="360"/>
      <c r="J42" s="360"/>
      <c r="K42" s="360"/>
      <c r="L42" s="360"/>
      <c r="M42" s="360"/>
      <c r="N42" s="360"/>
      <c r="O42" s="360"/>
      <c r="P42" s="360"/>
      <c r="Q42" s="360"/>
      <c r="R42" s="361"/>
    </row>
    <row r="43" spans="1:18" ht="27" customHeight="1" thickBot="1">
      <c r="A43" s="350"/>
      <c r="B43" s="351"/>
      <c r="C43" s="352"/>
      <c r="D43" s="353"/>
      <c r="E43" s="152" t="str">
        <f t="shared" si="1"/>
        <v>（   歳）</v>
      </c>
      <c r="F43" s="151"/>
      <c r="G43" s="150"/>
      <c r="H43" s="149"/>
      <c r="I43" s="354"/>
      <c r="J43" s="354"/>
      <c r="K43" s="354"/>
      <c r="L43" s="354"/>
      <c r="M43" s="354"/>
      <c r="N43" s="354"/>
      <c r="O43" s="354"/>
      <c r="P43" s="354"/>
      <c r="Q43" s="354"/>
      <c r="R43" s="355"/>
    </row>
    <row r="45" spans="1:18" ht="18.75" customHeight="1">
      <c r="A45" s="164" t="s">
        <v>181</v>
      </c>
      <c r="B45" s="118" t="s">
        <v>163</v>
      </c>
    </row>
    <row r="46" spans="1:18" ht="18.75" customHeight="1">
      <c r="A46" s="148">
        <v>2</v>
      </c>
      <c r="B46" s="118" t="s">
        <v>162</v>
      </c>
    </row>
    <row r="47" spans="1:18" ht="18.75" customHeight="1">
      <c r="A47" s="118"/>
      <c r="B47" s="118" t="s">
        <v>161</v>
      </c>
    </row>
    <row r="48" spans="1:18" ht="18.75" customHeight="1">
      <c r="A48" s="118">
        <v>3</v>
      </c>
      <c r="B48" s="118" t="s">
        <v>160</v>
      </c>
    </row>
    <row r="49" spans="1:18" ht="18.75" customHeight="1">
      <c r="A49" s="118"/>
      <c r="B49" s="118" t="s">
        <v>159</v>
      </c>
    </row>
    <row r="51" spans="1:18" ht="18.75" customHeight="1" thickBot="1">
      <c r="F51" s="147" t="s">
        <v>158</v>
      </c>
      <c r="G51" s="147"/>
      <c r="H51" s="147"/>
      <c r="I51" s="142"/>
      <c r="J51" s="142"/>
      <c r="K51" s="142"/>
      <c r="L51" s="142"/>
      <c r="M51" s="142"/>
      <c r="N51" s="146" t="s">
        <v>157</v>
      </c>
      <c r="O51" s="146"/>
      <c r="P51" s="146"/>
      <c r="Q51" s="146"/>
      <c r="R51" s="146"/>
    </row>
    <row r="52" spans="1:18" ht="14.25" thickTop="1"/>
  </sheetData>
  <mergeCells count="172">
    <mergeCell ref="A1:B2"/>
    <mergeCell ref="C1:G2"/>
    <mergeCell ref="J1:O2"/>
    <mergeCell ref="P2:P3"/>
    <mergeCell ref="Q2:R3"/>
    <mergeCell ref="A4:B5"/>
    <mergeCell ref="C4:E5"/>
    <mergeCell ref="F4:F5"/>
    <mergeCell ref="H4:H5"/>
    <mergeCell ref="I4:L4"/>
    <mergeCell ref="A7:B7"/>
    <mergeCell ref="C7:D7"/>
    <mergeCell ref="I7:J7"/>
    <mergeCell ref="K7:L7"/>
    <mergeCell ref="M7:N7"/>
    <mergeCell ref="O7:R7"/>
    <mergeCell ref="M4:N5"/>
    <mergeCell ref="O4:R5"/>
    <mergeCell ref="I5:J5"/>
    <mergeCell ref="K5:L5"/>
    <mergeCell ref="A6:B6"/>
    <mergeCell ref="C6:D6"/>
    <mergeCell ref="I6:J6"/>
    <mergeCell ref="K6:L6"/>
    <mergeCell ref="M6:N6"/>
    <mergeCell ref="O6:R6"/>
    <mergeCell ref="A9:B9"/>
    <mergeCell ref="C9:D9"/>
    <mergeCell ref="I9:J9"/>
    <mergeCell ref="K9:L9"/>
    <mergeCell ref="M9:N9"/>
    <mergeCell ref="O9:R9"/>
    <mergeCell ref="A8:B8"/>
    <mergeCell ref="C8:D8"/>
    <mergeCell ref="I8:J8"/>
    <mergeCell ref="K8:L8"/>
    <mergeCell ref="M8:N8"/>
    <mergeCell ref="O8:R8"/>
    <mergeCell ref="A11:B11"/>
    <mergeCell ref="C11:D11"/>
    <mergeCell ref="I11:J11"/>
    <mergeCell ref="K11:L11"/>
    <mergeCell ref="M11:N11"/>
    <mergeCell ref="O11:R11"/>
    <mergeCell ref="A10:B10"/>
    <mergeCell ref="C10:D10"/>
    <mergeCell ref="I10:J10"/>
    <mergeCell ref="K10:L10"/>
    <mergeCell ref="M10:N10"/>
    <mergeCell ref="O10:R10"/>
    <mergeCell ref="A13:B13"/>
    <mergeCell ref="C13:D13"/>
    <mergeCell ref="I13:J13"/>
    <mergeCell ref="K13:L13"/>
    <mergeCell ref="M13:N13"/>
    <mergeCell ref="O13:R13"/>
    <mergeCell ref="A12:B12"/>
    <mergeCell ref="C12:D12"/>
    <mergeCell ref="I12:J12"/>
    <mergeCell ref="K12:L12"/>
    <mergeCell ref="M12:N12"/>
    <mergeCell ref="O12:R12"/>
    <mergeCell ref="A15:B15"/>
    <mergeCell ref="C15:D15"/>
    <mergeCell ref="I15:J15"/>
    <mergeCell ref="K15:L15"/>
    <mergeCell ref="M15:N15"/>
    <mergeCell ref="O15:R15"/>
    <mergeCell ref="A14:B14"/>
    <mergeCell ref="C14:D14"/>
    <mergeCell ref="I14:J14"/>
    <mergeCell ref="K14:L14"/>
    <mergeCell ref="M14:N14"/>
    <mergeCell ref="O14:R14"/>
    <mergeCell ref="A17:B17"/>
    <mergeCell ref="C17:D17"/>
    <mergeCell ref="I17:J17"/>
    <mergeCell ref="K17:L17"/>
    <mergeCell ref="M17:N17"/>
    <mergeCell ref="O17:R17"/>
    <mergeCell ref="A16:B16"/>
    <mergeCell ref="C16:D16"/>
    <mergeCell ref="I16:J16"/>
    <mergeCell ref="K16:L16"/>
    <mergeCell ref="M16:N16"/>
    <mergeCell ref="O16:R16"/>
    <mergeCell ref="A27:B28"/>
    <mergeCell ref="C27:G28"/>
    <mergeCell ref="J27:O28"/>
    <mergeCell ref="P28:P29"/>
    <mergeCell ref="Q28:R29"/>
    <mergeCell ref="A30:B31"/>
    <mergeCell ref="C30:E31"/>
    <mergeCell ref="F30:F31"/>
    <mergeCell ref="H30:H31"/>
    <mergeCell ref="I30:L30"/>
    <mergeCell ref="A33:B33"/>
    <mergeCell ref="C33:D33"/>
    <mergeCell ref="I33:J33"/>
    <mergeCell ref="K33:L33"/>
    <mergeCell ref="M33:N33"/>
    <mergeCell ref="O33:R33"/>
    <mergeCell ref="M30:N31"/>
    <mergeCell ref="O30:R31"/>
    <mergeCell ref="I31:J31"/>
    <mergeCell ref="K31:L31"/>
    <mergeCell ref="A32:B32"/>
    <mergeCell ref="C32:D32"/>
    <mergeCell ref="I32:J32"/>
    <mergeCell ref="K32:L32"/>
    <mergeCell ref="M32:N32"/>
    <mergeCell ref="O32:R32"/>
    <mergeCell ref="A35:B35"/>
    <mergeCell ref="C35:D35"/>
    <mergeCell ref="I35:J35"/>
    <mergeCell ref="K35:L35"/>
    <mergeCell ref="M35:N35"/>
    <mergeCell ref="O35:R35"/>
    <mergeCell ref="A34:B34"/>
    <mergeCell ref="C34:D34"/>
    <mergeCell ref="I34:J34"/>
    <mergeCell ref="K34:L34"/>
    <mergeCell ref="M34:N34"/>
    <mergeCell ref="O34:R34"/>
    <mergeCell ref="A37:B37"/>
    <mergeCell ref="C37:D37"/>
    <mergeCell ref="I37:J37"/>
    <mergeCell ref="K37:L37"/>
    <mergeCell ref="M37:N37"/>
    <mergeCell ref="O37:R37"/>
    <mergeCell ref="A36:B36"/>
    <mergeCell ref="C36:D36"/>
    <mergeCell ref="I36:J36"/>
    <mergeCell ref="K36:L36"/>
    <mergeCell ref="M36:N36"/>
    <mergeCell ref="O36:R36"/>
    <mergeCell ref="A39:B39"/>
    <mergeCell ref="C39:D39"/>
    <mergeCell ref="I39:J39"/>
    <mergeCell ref="K39:L39"/>
    <mergeCell ref="M39:N39"/>
    <mergeCell ref="O39:R39"/>
    <mergeCell ref="A38:B38"/>
    <mergeCell ref="C38:D38"/>
    <mergeCell ref="I38:J38"/>
    <mergeCell ref="K38:L38"/>
    <mergeCell ref="M38:N38"/>
    <mergeCell ref="O38:R38"/>
    <mergeCell ref="A41:B41"/>
    <mergeCell ref="C41:D41"/>
    <mergeCell ref="I41:J41"/>
    <mergeCell ref="K41:L41"/>
    <mergeCell ref="M41:N41"/>
    <mergeCell ref="O41:R41"/>
    <mergeCell ref="A40:B40"/>
    <mergeCell ref="C40:D40"/>
    <mergeCell ref="I40:J40"/>
    <mergeCell ref="K40:L40"/>
    <mergeCell ref="M40:N40"/>
    <mergeCell ref="O40:R40"/>
    <mergeCell ref="A43:B43"/>
    <mergeCell ref="C43:D43"/>
    <mergeCell ref="I43:J43"/>
    <mergeCell ref="K43:L43"/>
    <mergeCell ref="M43:N43"/>
    <mergeCell ref="O43:R43"/>
    <mergeCell ref="A42:B42"/>
    <mergeCell ref="C42:D42"/>
    <mergeCell ref="I42:J42"/>
    <mergeCell ref="K42:L42"/>
    <mergeCell ref="M42:N42"/>
    <mergeCell ref="O42:R42"/>
  </mergeCells>
  <phoneticPr fontId="3"/>
  <dataValidations count="2">
    <dataValidation type="list" allowBlank="1" showInputMessage="1" showErrorMessage="1" sqref="I6:J17 I32:J43" xr:uid="{00000000-0002-0000-0A00-000000000000}">
      <formula1>"生徒手帳,保険証"</formula1>
    </dataValidation>
    <dataValidation type="list" allowBlank="1" showInputMessage="1" showErrorMessage="1" sqref="F6:F17 F32:F43" xr:uid="{00000000-0002-0000-0A00-000001000000}">
      <formula1>"①,②"</formula1>
    </dataValidation>
  </dataValidations>
  <printOptions horizontalCentered="1" verticalCentered="1"/>
  <pageMargins left="0.19685039370078741" right="0.19685039370078741" top="0.59055118110236227" bottom="0.59055118110236227" header="0.51181102362204722" footer="0.51181102362204722"/>
  <pageSetup paperSize="9" scale="9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大会要項</vt:lpstr>
      <vt:lpstr>個人申込</vt:lpstr>
      <vt:lpstr>団体申込</vt:lpstr>
      <vt:lpstr>Sheet5</vt:lpstr>
      <vt:lpstr>利用証明書</vt:lpstr>
      <vt:lpstr>申請書（指定ラウンド）</vt:lpstr>
      <vt:lpstr>申請書（大会初日）</vt:lpstr>
      <vt:lpstr>申請書（大会最終日)</vt:lpstr>
      <vt:lpstr>個人申込!Print_Area</vt:lpstr>
      <vt:lpstr>'申請書（指定ラウンド）'!Print_Area</vt:lpstr>
      <vt:lpstr>'申請書（大会最終日)'!Print_Area</vt:lpstr>
      <vt:lpstr>'申請書（大会初日）'!Print_Area</vt:lpstr>
      <vt:lpstr>大会要項!Print_Area</vt:lpstr>
      <vt:lpstr>団体申込!Print_Area</vt:lpstr>
      <vt:lpstr>利用証明書!Print_Area</vt:lpstr>
    </vt:vector>
  </TitlesOfParts>
  <Company>学校法人　三浦学園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10270</dc:creator>
  <cp:lastModifiedBy>haru</cp:lastModifiedBy>
  <cp:lastPrinted>2020-12-25T06:36:08Z</cp:lastPrinted>
  <dcterms:created xsi:type="dcterms:W3CDTF">2006-02-13T04:37:44Z</dcterms:created>
  <dcterms:modified xsi:type="dcterms:W3CDTF">2020-12-25T06:36:48Z</dcterms:modified>
</cp:coreProperties>
</file>